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SUS\Desktop\Guide du proprio\"/>
    </mc:Choice>
  </mc:AlternateContent>
  <xr:revisionPtr revIDLastSave="0" documentId="13_ncr:1_{F8FBCC2D-2EA0-4750-B7A6-F5B1215537B1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Calcul simple" sheetId="1" r:id="rId1"/>
    <sheet name="Analyse détaillée" sheetId="2" r:id="rId2"/>
    <sheet name="Revenus nets après impôt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3" l="1"/>
  <c r="B31" i="3" s="1"/>
  <c r="B9" i="3"/>
  <c r="B10" i="3" s="1"/>
  <c r="B27" i="3" s="1"/>
  <c r="C14" i="2"/>
  <c r="C21" i="2" s="1"/>
  <c r="C10" i="2"/>
  <c r="C23" i="2" s="1"/>
  <c r="C9" i="2"/>
  <c r="C27" i="1"/>
  <c r="C17" i="1"/>
  <c r="C8" i="1"/>
  <c r="C24" i="1" s="1"/>
  <c r="C25" i="1" s="1"/>
  <c r="B28" i="3" l="1"/>
  <c r="B29" i="3" s="1"/>
  <c r="B30" i="3" s="1"/>
  <c r="C27" i="2"/>
  <c r="C16" i="2"/>
  <c r="C18" i="2" s="1"/>
  <c r="C22" i="2" l="1"/>
  <c r="C24" i="2"/>
  <c r="C25" i="2" s="1"/>
  <c r="C26" i="2" s="1"/>
</calcChain>
</file>

<file path=xl/sharedStrings.xml><?xml version="1.0" encoding="utf-8"?>
<sst xmlns="http://schemas.openxmlformats.org/spreadsheetml/2006/main" count="78" uniqueCount="72">
  <si>
    <t>Simulateur de rendement locatif - Calcul simple</t>
  </si>
  <si>
    <t>Saisissez les cellules à fond jaune (texte bleu). Les résultats se calculent automatiquement.</t>
  </si>
  <si>
    <t>REVENUS</t>
  </si>
  <si>
    <t>Loyer mensuel ($)</t>
  </si>
  <si>
    <t>Autres revenus mensuels (stationnement, etc.) ($)</t>
  </si>
  <si>
    <t>Taux d'inoccupation estimé (%)</t>
  </si>
  <si>
    <t>Revenus annuels bruts effectifs ($)</t>
  </si>
  <si>
    <t>DÉPENSES ANNUELLES</t>
  </si>
  <si>
    <t>Taxes municipales ($)</t>
  </si>
  <si>
    <t>Taxes scolaires ($)</t>
  </si>
  <si>
    <t>Assurances ($)</t>
  </si>
  <si>
    <t>Frais d'entretien et réparations ($)</t>
  </si>
  <si>
    <t>Frais de gestion ($)</t>
  </si>
  <si>
    <t>Autres dépenses ($)</t>
  </si>
  <si>
    <t>Total dépenses d'exploitation ($)</t>
  </si>
  <si>
    <t>FINANCEMENT (optionnel)</t>
  </si>
  <si>
    <t>Mensualité hypothécaire ($)</t>
  </si>
  <si>
    <t>dont : intérêts mensuels ($)</t>
  </si>
  <si>
    <t>RÉSULTATS</t>
  </si>
  <si>
    <t>Résultat net d'exploitation / an ($)</t>
  </si>
  <si>
    <t>Cash-flow mensuel après hypothèque ($)</t>
  </si>
  <si>
    <t>Mise de fonds (pour calcul rendement) ($)</t>
  </si>
  <si>
    <t>Rendement sur mise de fonds (cash-on-cash)</t>
  </si>
  <si>
    <t>Simulateur de rendement - Analyse détaillée</t>
  </si>
  <si>
    <t>Revenus saisis en mensuel. Les résultats se calculent automatiquement.</t>
  </si>
  <si>
    <t>HYPOTHÈSES D'ACQUISITION</t>
  </si>
  <si>
    <t>Prix d'achat ($)</t>
  </si>
  <si>
    <t>Mise de fonds ($)</t>
  </si>
  <si>
    <t>Taux hypothécaire annuel (%)</t>
  </si>
  <si>
    <t>Amortissement (années)</t>
  </si>
  <si>
    <t>Mise de fonds (%)</t>
  </si>
  <si>
    <t>Montant hypothèque ($)</t>
  </si>
  <si>
    <t>REVENUS ET DÉPENSES</t>
  </si>
  <si>
    <t>Loyers mensuels ($)</t>
  </si>
  <si>
    <t>Loyers bruts annuels ($)</t>
  </si>
  <si>
    <t>Taux d'inoccupation (%)</t>
  </si>
  <si>
    <t>Revenus nets effectifs ($)</t>
  </si>
  <si>
    <t>Dépenses d'exploitation annuelles ($)</t>
  </si>
  <si>
    <t>Résultat net d'exploitation ($)</t>
  </si>
  <si>
    <t>INDICATEURS DE RENDEMENT</t>
  </si>
  <si>
    <t>Rendement brut (%)</t>
  </si>
  <si>
    <t>Rendement net - cap rate (%)</t>
  </si>
  <si>
    <t>Cash-flow mensuel ($)</t>
  </si>
  <si>
    <t>Cash-flow annuel ($)</t>
  </si>
  <si>
    <t>Rendement sur mise de fonds (%)</t>
  </si>
  <si>
    <t>MRB (multiplicateur de revenu brut)</t>
  </si>
  <si>
    <t>Simulateur de revenus nets après impôts</t>
  </si>
  <si>
    <t>REVENUS BRUTS DE LOCATION</t>
  </si>
  <si>
    <t>Loyer mensuel - logement 1 ($)</t>
  </si>
  <si>
    <t>Loyer mensuel - logement 2 ($)</t>
  </si>
  <si>
    <t>Loyer mensuel - logement 3 ($)</t>
  </si>
  <si>
    <t>Autres revenus mensuels de location ($)</t>
  </si>
  <si>
    <t>Total revenus mensuels bruts ($)</t>
  </si>
  <si>
    <t>Total revenus annuels bruts ($)</t>
  </si>
  <si>
    <t>DÉPENSES DÉDUCTIBLES ANNUELLES</t>
  </si>
  <si>
    <t>Intérêts hypothécaires ($)</t>
  </si>
  <si>
    <t>Réparations et entretien ($)</t>
  </si>
  <si>
    <t>Frais de publicité ($)</t>
  </si>
  <si>
    <t>Honoraires professionnels ($)</t>
  </si>
  <si>
    <t>Autres dépenses déductibles ($)</t>
  </si>
  <si>
    <t>DPA - Déduction pour Amortissement ($)</t>
  </si>
  <si>
    <t>Total dépenses déductibles ($)</t>
  </si>
  <si>
    <t>REVENU NET ET IMPÔT ESTIMÉ</t>
  </si>
  <si>
    <t>Tranche marginale d'imposition combinée (fédéral + QC, %)</t>
  </si>
  <si>
    <t>Revenu net de location avant impôt ($)</t>
  </si>
  <si>
    <t>Impôt estimé sur le revenu locatif ($)</t>
  </si>
  <si>
    <t>Revenu net de location APRÈS impôt ($)</t>
  </si>
  <si>
    <t>Revenu net mensuel après impôt ($)</t>
  </si>
  <si>
    <t>Économie fiscale liée aux déductions ($)</t>
  </si>
  <si>
    <t>Cap rate &gt; 5% = rendement correct au Québec. Cash-flow positif = autofinancement partiel. MRB &lt; 12 = prix raisonnable. 
Consultez un courtier hypothécaire ou comptable pour une analyse complète.</t>
  </si>
  <si>
    <t>Cash-flow positif = le logement génère des revenus supérieurs à ses charges mensuelles. 
Rendement cash-on-cash = cash-flow annuel / mise de fonds : mesure le rendement réel sur votre apport personnel. 
Ex. : cash-flow annuel 3 600$ / mise de fonds 60 000$ = 6%. C'est votre retour sur l'argent investi. Visez &gt; 5% pour un investissement locatif intéressant. 
Ce simulateur est indicatif. 
MerciSam ne fournit pas de conseil financier.</t>
  </si>
  <si>
    <t>Estimation uniquement. 
Les taux d'imposition réels dépendent de votre revenu total et de votre situation. Consultez un comptable ou fiscaliste. 
DPA = Déduction pour Amortissement - peut être différée, consultez un professionnel. 
MerciSam ne fournit pas de conseil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</si>
</sst>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0.0%"/>
    <numFmt numFmtId="166" formatCode="0.0\x"/>
  </numFmts>
  <fonts count="14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9"/>
      <color rgb="FF312D2F"/>
      <name val="Arial"/>
      <charset val="1"/>
    </font>
    <font>
      <b/>
      <sz val="10"/>
      <color rgb="FFFFFFFF"/>
      <name val="Arial"/>
      <charset val="1"/>
    </font>
    <font>
      <sz val="10"/>
      <color rgb="FF312D2F"/>
      <name val="Arial"/>
      <charset val="1"/>
    </font>
    <font>
      <sz val="10"/>
      <color rgb="FF0000FF"/>
      <name val="Arial"/>
      <charset val="1"/>
    </font>
    <font>
      <b/>
      <sz val="11"/>
      <name val="Arial"/>
      <charset val="1"/>
    </font>
    <font>
      <b/>
      <sz val="10"/>
      <color rgb="FF000000"/>
      <name val="Arial"/>
      <charset val="1"/>
    </font>
    <font>
      <i/>
      <sz val="10"/>
      <name val="Arial"/>
      <charset val="1"/>
    </font>
    <font>
      <sz val="10"/>
      <color rgb="FF000000"/>
      <name val="Arial"/>
      <charset val="1"/>
    </font>
    <font>
      <b/>
      <sz val="10"/>
      <color rgb="FFD96B4E"/>
      <name val="Arial"/>
      <charset val="1"/>
    </font>
    <font>
      <i/>
      <sz val="8"/>
      <color rgb="FF777777"/>
      <name val="Arial"/>
      <charset val="1"/>
    </font>
    <font>
      <i/>
      <sz val="10"/>
      <color rgb="FF312D2F"/>
      <name val="Arial"/>
      <charset val="1"/>
    </font>
    <font>
      <sz val="10"/>
      <color rgb="FF2E7D32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D96B4E"/>
        <bgColor rgb="FFFF6600"/>
      </patternFill>
    </fill>
    <fill>
      <patternFill patternType="solid">
        <fgColor rgb="FFFBF0EC"/>
        <bgColor rgb="FFF4F4F4"/>
      </patternFill>
    </fill>
    <fill>
      <patternFill patternType="solid">
        <fgColor rgb="FF312D2F"/>
        <bgColor rgb="FF333300"/>
      </patternFill>
    </fill>
    <fill>
      <patternFill patternType="solid">
        <fgColor rgb="FFFFFF99"/>
        <bgColor rgb="FFFBF0EC"/>
      </patternFill>
    </fill>
    <fill>
      <patternFill patternType="solid">
        <fgColor rgb="FFF4F4F4"/>
        <bgColor rgb="FFFBF0EC"/>
      </patternFill>
    </fill>
    <fill>
      <patternFill patternType="solid">
        <fgColor rgb="FFFFFFFF"/>
        <bgColor rgb="FFF4F4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/>
    <xf numFmtId="0" fontId="8" fillId="7" borderId="0" xfId="0" applyFont="1" applyFill="1"/>
    <xf numFmtId="0" fontId="4" fillId="7" borderId="0" xfId="0" applyFont="1" applyFill="1"/>
    <xf numFmtId="0" fontId="4" fillId="6" borderId="0" xfId="0" applyFont="1" applyFill="1"/>
    <xf numFmtId="0" fontId="6" fillId="3" borderId="0" xfId="0" applyFont="1" applyFill="1"/>
    <xf numFmtId="0" fontId="4" fillId="0" borderId="0" xfId="0" applyFont="1"/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/>
    <xf numFmtId="164" fontId="5" fillId="5" borderId="0" xfId="0" applyNumberFormat="1" applyFont="1" applyFill="1" applyAlignment="1">
      <alignment horizontal="center" vertical="center"/>
    </xf>
    <xf numFmtId="165" fontId="5" fillId="5" borderId="0" xfId="0" applyNumberFormat="1" applyFont="1" applyFill="1" applyAlignment="1">
      <alignment horizontal="center" vertical="center"/>
    </xf>
    <xf numFmtId="0" fontId="6" fillId="3" borderId="0" xfId="0" applyFont="1" applyFill="1"/>
    <xf numFmtId="164" fontId="7" fillId="3" borderId="0" xfId="0" applyNumberFormat="1" applyFont="1" applyFill="1" applyAlignment="1">
      <alignment horizontal="center" vertical="center"/>
    </xf>
    <xf numFmtId="0" fontId="4" fillId="6" borderId="0" xfId="0" applyFont="1" applyFill="1"/>
    <xf numFmtId="0" fontId="4" fillId="7" borderId="0" xfId="0" applyFont="1" applyFill="1"/>
    <xf numFmtId="164" fontId="9" fillId="6" borderId="0" xfId="0" applyNumberFormat="1" applyFont="1" applyFill="1" applyAlignment="1">
      <alignment horizontal="center" vertical="center"/>
    </xf>
    <xf numFmtId="0" fontId="10" fillId="3" borderId="0" xfId="0" applyFont="1" applyFill="1"/>
    <xf numFmtId="164" fontId="10" fillId="3" borderId="0" xfId="0" applyNumberFormat="1" applyFont="1" applyFill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/>
    </xf>
    <xf numFmtId="1" fontId="5" fillId="5" borderId="0" xfId="0" applyNumberFormat="1" applyFont="1" applyFill="1" applyAlignment="1">
      <alignment horizontal="center" vertical="center"/>
    </xf>
    <xf numFmtId="165" fontId="9" fillId="6" borderId="0" xfId="0" applyNumberFormat="1" applyFont="1" applyFill="1" applyAlignment="1">
      <alignment horizontal="center" vertical="center"/>
    </xf>
    <xf numFmtId="164" fontId="9" fillId="7" borderId="0" xfId="0" applyNumberFormat="1" applyFont="1" applyFill="1" applyAlignment="1">
      <alignment horizontal="center" vertical="center"/>
    </xf>
    <xf numFmtId="166" fontId="9" fillId="7" borderId="0" xfId="0" applyNumberFormat="1" applyFont="1" applyFill="1" applyAlignment="1">
      <alignment horizontal="center" vertical="center"/>
    </xf>
    <xf numFmtId="0" fontId="12" fillId="7" borderId="0" xfId="0" applyFont="1" applyFill="1"/>
    <xf numFmtId="164" fontId="4" fillId="6" borderId="0" xfId="0" applyNumberFormat="1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/>
    </xf>
    <xf numFmtId="0" fontId="13" fillId="6" borderId="0" xfId="0" applyFont="1" applyFill="1"/>
    <xf numFmtId="164" fontId="13" fillId="6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BF0EC"/>
      <rgbColor rgb="FFF4F4F4"/>
      <rgbColor rgb="FF660066"/>
      <rgbColor rgb="FFD96B4E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7D32"/>
      <rgbColor rgb="FF003300"/>
      <rgbColor rgb="FF333300"/>
      <rgbColor rgb="FF993300"/>
      <rgbColor rgb="FF993366"/>
      <rgbColor rgb="FF333399"/>
      <rgbColor rgb="FF312D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showGridLines="0" tabSelected="1" zoomScaleNormal="100" workbookViewId="0">
      <selection activeCell="C5" sqref="C5"/>
    </sheetView>
  </sheetViews>
  <sheetFormatPr baseColWidth="10" defaultColWidth="8.7109375" defaultRowHeight="15" x14ac:dyDescent="0.25"/>
  <cols>
    <col min="1" max="1" width="34" customWidth="1"/>
    <col min="2" max="4" width="18" customWidth="1"/>
    <col min="5" max="5" width="22" customWidth="1"/>
  </cols>
  <sheetData>
    <row r="1" spans="1:5" ht="30" customHeight="1" x14ac:dyDescent="0.25">
      <c r="A1" s="10" t="s">
        <v>0</v>
      </c>
      <c r="B1" s="10"/>
      <c r="C1" s="10"/>
      <c r="D1" s="10"/>
      <c r="E1" s="10"/>
    </row>
    <row r="2" spans="1:5" ht="18" customHeight="1" x14ac:dyDescent="0.25">
      <c r="A2" s="9" t="s">
        <v>1</v>
      </c>
      <c r="B2" s="9"/>
      <c r="C2" s="9"/>
      <c r="D2" s="9"/>
      <c r="E2" s="9"/>
    </row>
    <row r="4" spans="1:5" ht="18" customHeight="1" x14ac:dyDescent="0.25">
      <c r="A4" s="8" t="s">
        <v>2</v>
      </c>
      <c r="B4" s="8"/>
      <c r="C4" s="8"/>
      <c r="D4" s="8"/>
      <c r="E4" s="8"/>
    </row>
    <row r="5" spans="1:5" ht="15" customHeight="1" x14ac:dyDescent="0.25">
      <c r="A5" s="7" t="s">
        <v>3</v>
      </c>
      <c r="B5" s="7"/>
      <c r="C5" s="12">
        <v>1000</v>
      </c>
    </row>
    <row r="6" spans="1:5" ht="15" customHeight="1" x14ac:dyDescent="0.25">
      <c r="A6" s="7" t="s">
        <v>4</v>
      </c>
      <c r="B6" s="7"/>
      <c r="C6" s="12">
        <v>0</v>
      </c>
    </row>
    <row r="7" spans="1:5" ht="15" customHeight="1" x14ac:dyDescent="0.25">
      <c r="A7" s="7" t="s">
        <v>5</v>
      </c>
      <c r="B7" s="7"/>
      <c r="C7" s="13">
        <v>0.03</v>
      </c>
    </row>
    <row r="8" spans="1:5" ht="15" customHeight="1" x14ac:dyDescent="0.25">
      <c r="A8" s="6" t="s">
        <v>6</v>
      </c>
      <c r="B8" s="6"/>
      <c r="C8" s="15">
        <f>(C5+C6)*12*(1-C7)</f>
        <v>11640</v>
      </c>
    </row>
    <row r="10" spans="1:5" ht="18" customHeight="1" x14ac:dyDescent="0.25">
      <c r="A10" s="8" t="s">
        <v>7</v>
      </c>
      <c r="B10" s="8"/>
      <c r="C10" s="8"/>
      <c r="D10" s="8"/>
      <c r="E10" s="8"/>
    </row>
    <row r="11" spans="1:5" ht="15" customHeight="1" x14ac:dyDescent="0.25">
      <c r="A11" s="5" t="s">
        <v>8</v>
      </c>
      <c r="B11" s="5"/>
      <c r="C11" s="12">
        <v>2400</v>
      </c>
    </row>
    <row r="12" spans="1:5" ht="15" customHeight="1" x14ac:dyDescent="0.25">
      <c r="A12" s="4" t="s">
        <v>9</v>
      </c>
      <c r="B12" s="4"/>
      <c r="C12" s="12">
        <v>300</v>
      </c>
    </row>
    <row r="13" spans="1:5" ht="15" customHeight="1" x14ac:dyDescent="0.25">
      <c r="A13" s="5" t="s">
        <v>10</v>
      </c>
      <c r="B13" s="5"/>
      <c r="C13" s="12">
        <v>1200</v>
      </c>
    </row>
    <row r="14" spans="1:5" ht="15" customHeight="1" x14ac:dyDescent="0.25">
      <c r="A14" s="4" t="s">
        <v>11</v>
      </c>
      <c r="B14" s="4"/>
      <c r="C14" s="12">
        <v>800</v>
      </c>
    </row>
    <row r="15" spans="1:5" ht="15" customHeight="1" x14ac:dyDescent="0.25">
      <c r="A15" s="5" t="s">
        <v>12</v>
      </c>
      <c r="B15" s="5"/>
      <c r="C15" s="12">
        <v>0</v>
      </c>
    </row>
    <row r="16" spans="1:5" ht="15" customHeight="1" x14ac:dyDescent="0.25">
      <c r="A16" s="4" t="s">
        <v>13</v>
      </c>
      <c r="B16" s="4"/>
      <c r="C16" s="12">
        <v>0</v>
      </c>
    </row>
    <row r="17" spans="1:5" ht="15" customHeight="1" x14ac:dyDescent="0.25">
      <c r="A17" s="6" t="s">
        <v>14</v>
      </c>
      <c r="B17" s="6"/>
      <c r="C17" s="15">
        <f>SUM(C11:C16)</f>
        <v>4700</v>
      </c>
    </row>
    <row r="19" spans="1:5" ht="18" customHeight="1" x14ac:dyDescent="0.25">
      <c r="A19" s="8" t="s">
        <v>15</v>
      </c>
      <c r="B19" s="8"/>
      <c r="C19" s="8"/>
      <c r="D19" s="8"/>
      <c r="E19" s="8"/>
    </row>
    <row r="20" spans="1:5" ht="15" customHeight="1" x14ac:dyDescent="0.25">
      <c r="A20" s="5" t="s">
        <v>16</v>
      </c>
      <c r="B20" s="5"/>
      <c r="C20" s="12">
        <v>0</v>
      </c>
    </row>
    <row r="21" spans="1:5" ht="15" customHeight="1" x14ac:dyDescent="0.25">
      <c r="A21" s="3" t="s">
        <v>17</v>
      </c>
      <c r="B21" s="3"/>
      <c r="C21" s="12">
        <v>0</v>
      </c>
    </row>
    <row r="23" spans="1:5" ht="18" customHeight="1" x14ac:dyDescent="0.25">
      <c r="A23" s="8" t="s">
        <v>18</v>
      </c>
      <c r="B23" s="8"/>
      <c r="C23" s="8"/>
      <c r="D23" s="8"/>
      <c r="E23" s="8"/>
    </row>
    <row r="24" spans="1:5" ht="15" customHeight="1" x14ac:dyDescent="0.25">
      <c r="A24" s="5" t="s">
        <v>19</v>
      </c>
      <c r="B24" s="5"/>
      <c r="C24" s="18">
        <f>C8-C17</f>
        <v>6940</v>
      </c>
    </row>
    <row r="25" spans="1:5" ht="15" customHeight="1" x14ac:dyDescent="0.25">
      <c r="A25" s="2" t="s">
        <v>20</v>
      </c>
      <c r="B25" s="2"/>
      <c r="C25" s="20">
        <f>(C24/12)-C20</f>
        <v>578.33333333333337</v>
      </c>
    </row>
    <row r="26" spans="1:5" ht="15" customHeight="1" x14ac:dyDescent="0.25">
      <c r="A26" s="5" t="s">
        <v>21</v>
      </c>
      <c r="B26" s="5"/>
      <c r="C26" s="12">
        <v>0</v>
      </c>
    </row>
    <row r="27" spans="1:5" ht="15" customHeight="1" x14ac:dyDescent="0.25">
      <c r="A27" s="2" t="s">
        <v>22</v>
      </c>
      <c r="B27" s="2"/>
      <c r="C27" s="21" t="str">
        <f>IF(C26=0,"-",(C25*12)/C26)</f>
        <v>-</v>
      </c>
    </row>
    <row r="29" spans="1:5" ht="66.75" customHeight="1" x14ac:dyDescent="0.25">
      <c r="A29" s="1" t="s">
        <v>70</v>
      </c>
      <c r="B29" s="1"/>
      <c r="C29" s="1"/>
      <c r="D29" s="1"/>
      <c r="E29" s="1"/>
    </row>
  </sheetData>
  <mergeCells count="24">
    <mergeCell ref="A25:B25"/>
    <mergeCell ref="A26:B26"/>
    <mergeCell ref="A27:B27"/>
    <mergeCell ref="A29:E29"/>
    <mergeCell ref="A19:E19"/>
    <mergeCell ref="A20:B20"/>
    <mergeCell ref="A21:B21"/>
    <mergeCell ref="A23:E23"/>
    <mergeCell ref="A24:B24"/>
    <mergeCell ref="A13:B13"/>
    <mergeCell ref="A14:B14"/>
    <mergeCell ref="A15:B15"/>
    <mergeCell ref="A16:B16"/>
    <mergeCell ref="A17:B17"/>
    <mergeCell ref="A7:B7"/>
    <mergeCell ref="A8:B8"/>
    <mergeCell ref="A10:E10"/>
    <mergeCell ref="A11:B11"/>
    <mergeCell ref="A12:B12"/>
    <mergeCell ref="A1:E1"/>
    <mergeCell ref="A2:E2"/>
    <mergeCell ref="A4:E4"/>
    <mergeCell ref="A5:B5"/>
    <mergeCell ref="A6:B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showGridLines="0" zoomScaleNormal="100" workbookViewId="0">
      <selection activeCell="C5" sqref="C5"/>
    </sheetView>
  </sheetViews>
  <sheetFormatPr baseColWidth="10" defaultColWidth="8.7109375" defaultRowHeight="15" x14ac:dyDescent="0.25"/>
  <cols>
    <col min="1" max="1" width="34" customWidth="1"/>
    <col min="2" max="4" width="18" customWidth="1"/>
    <col min="5" max="5" width="22" customWidth="1"/>
  </cols>
  <sheetData>
    <row r="1" spans="1:5" ht="30" customHeight="1" x14ac:dyDescent="0.25">
      <c r="A1" s="10" t="s">
        <v>23</v>
      </c>
      <c r="B1" s="10"/>
      <c r="C1" s="10"/>
      <c r="D1" s="10"/>
      <c r="E1" s="10"/>
    </row>
    <row r="2" spans="1:5" ht="18" customHeight="1" x14ac:dyDescent="0.25">
      <c r="A2" s="9" t="s">
        <v>24</v>
      </c>
      <c r="B2" s="9"/>
      <c r="C2" s="9"/>
      <c r="D2" s="9"/>
      <c r="E2" s="9"/>
    </row>
    <row r="4" spans="1:5" ht="18" customHeight="1" x14ac:dyDescent="0.25">
      <c r="A4" s="8" t="s">
        <v>25</v>
      </c>
      <c r="B4" s="8"/>
      <c r="C4" s="8"/>
      <c r="D4" s="8"/>
      <c r="E4" s="8"/>
    </row>
    <row r="5" spans="1:5" ht="15" customHeight="1" x14ac:dyDescent="0.25">
      <c r="A5" s="5" t="s">
        <v>26</v>
      </c>
      <c r="B5" s="5"/>
      <c r="C5" s="12">
        <v>300000</v>
      </c>
    </row>
    <row r="6" spans="1:5" ht="15" customHeight="1" x14ac:dyDescent="0.25">
      <c r="A6" s="4" t="s">
        <v>27</v>
      </c>
      <c r="B6" s="4"/>
      <c r="C6" s="12">
        <v>60000</v>
      </c>
    </row>
    <row r="7" spans="1:5" ht="15" customHeight="1" x14ac:dyDescent="0.25">
      <c r="A7" s="5" t="s">
        <v>28</v>
      </c>
      <c r="B7" s="5"/>
      <c r="C7" s="13">
        <v>0.05</v>
      </c>
    </row>
    <row r="8" spans="1:5" ht="15" customHeight="1" x14ac:dyDescent="0.25">
      <c r="A8" s="4" t="s">
        <v>29</v>
      </c>
      <c r="B8" s="4"/>
      <c r="C8" s="22">
        <v>25</v>
      </c>
    </row>
    <row r="9" spans="1:5" ht="15" customHeight="1" x14ac:dyDescent="0.25">
      <c r="A9" s="5" t="s">
        <v>30</v>
      </c>
      <c r="B9" s="5"/>
      <c r="C9" s="23">
        <f>C6/C5</f>
        <v>0.2</v>
      </c>
    </row>
    <row r="10" spans="1:5" ht="15" customHeight="1" x14ac:dyDescent="0.25">
      <c r="A10" s="4" t="s">
        <v>31</v>
      </c>
      <c r="B10" s="4"/>
      <c r="C10" s="24">
        <f>C5-C6</f>
        <v>240000</v>
      </c>
    </row>
    <row r="12" spans="1:5" ht="18" customHeight="1" x14ac:dyDescent="0.25">
      <c r="A12" s="8" t="s">
        <v>32</v>
      </c>
      <c r="B12" s="8"/>
      <c r="C12" s="8"/>
      <c r="D12" s="8"/>
      <c r="E12" s="8"/>
    </row>
    <row r="13" spans="1:5" ht="15" customHeight="1" x14ac:dyDescent="0.25">
      <c r="A13" s="5" t="s">
        <v>33</v>
      </c>
      <c r="B13" s="5"/>
      <c r="C13" s="12">
        <v>1000</v>
      </c>
    </row>
    <row r="14" spans="1:5" ht="15" customHeight="1" x14ac:dyDescent="0.25">
      <c r="A14" s="4" t="s">
        <v>34</v>
      </c>
      <c r="B14" s="4"/>
      <c r="C14" s="24">
        <f>C13*12</f>
        <v>12000</v>
      </c>
    </row>
    <row r="15" spans="1:5" ht="15" customHeight="1" x14ac:dyDescent="0.25">
      <c r="A15" s="5" t="s">
        <v>35</v>
      </c>
      <c r="B15" s="5"/>
      <c r="C15" s="13">
        <v>0.03</v>
      </c>
    </row>
    <row r="16" spans="1:5" ht="15" customHeight="1" x14ac:dyDescent="0.25">
      <c r="A16" s="6" t="s">
        <v>36</v>
      </c>
      <c r="B16" s="6"/>
      <c r="C16" s="15">
        <f>C14*(1-C15)</f>
        <v>11640</v>
      </c>
    </row>
    <row r="17" spans="1:5" ht="15" customHeight="1" x14ac:dyDescent="0.25">
      <c r="A17" s="5" t="s">
        <v>37</v>
      </c>
      <c r="B17" s="5"/>
      <c r="C17" s="12">
        <v>5000</v>
      </c>
    </row>
    <row r="18" spans="1:5" ht="15" customHeight="1" x14ac:dyDescent="0.25">
      <c r="A18" s="6" t="s">
        <v>38</v>
      </c>
      <c r="B18" s="6"/>
      <c r="C18" s="15">
        <f>C16-C17</f>
        <v>6640</v>
      </c>
    </row>
    <row r="20" spans="1:5" ht="18" customHeight="1" x14ac:dyDescent="0.25">
      <c r="A20" s="8" t="s">
        <v>39</v>
      </c>
      <c r="B20" s="8"/>
      <c r="C20" s="8"/>
      <c r="D20" s="8"/>
      <c r="E20" s="8"/>
    </row>
    <row r="21" spans="1:5" ht="15" customHeight="1" x14ac:dyDescent="0.25">
      <c r="A21" s="5" t="s">
        <v>40</v>
      </c>
      <c r="B21" s="5"/>
      <c r="C21" s="23">
        <f>C14/C5</f>
        <v>0.04</v>
      </c>
    </row>
    <row r="22" spans="1:5" ht="15" customHeight="1" x14ac:dyDescent="0.25">
      <c r="A22" s="2" t="s">
        <v>41</v>
      </c>
      <c r="B22" s="2"/>
      <c r="C22" s="21">
        <f>C18/C5</f>
        <v>2.2133333333333335E-2</v>
      </c>
    </row>
    <row r="23" spans="1:5" ht="15" customHeight="1" x14ac:dyDescent="0.25">
      <c r="A23" s="5" t="s">
        <v>16</v>
      </c>
      <c r="B23" s="5"/>
      <c r="C23" s="18">
        <f>IFERROR((C10*(C7/12)*(1+C7/12)^(C8*12))/((1+C7/12)^(C8*12)-1),0)</f>
        <v>1403.0160996191471</v>
      </c>
    </row>
    <row r="24" spans="1:5" ht="15" customHeight="1" x14ac:dyDescent="0.25">
      <c r="A24" s="2" t="s">
        <v>42</v>
      </c>
      <c r="B24" s="2"/>
      <c r="C24" s="20">
        <f>C18/12-C23</f>
        <v>-849.68276628581373</v>
      </c>
    </row>
    <row r="25" spans="1:5" ht="15" customHeight="1" x14ac:dyDescent="0.25">
      <c r="A25" s="2" t="s">
        <v>43</v>
      </c>
      <c r="B25" s="2"/>
      <c r="C25" s="20">
        <f>C24*12</f>
        <v>-10196.193195429765</v>
      </c>
    </row>
    <row r="26" spans="1:5" ht="15" customHeight="1" x14ac:dyDescent="0.25">
      <c r="A26" s="2" t="s">
        <v>44</v>
      </c>
      <c r="B26" s="2"/>
      <c r="C26" s="21">
        <f>IF(C6=0,"-",C25/C6)</f>
        <v>-0.16993655325716275</v>
      </c>
    </row>
    <row r="27" spans="1:5" ht="15" customHeight="1" x14ac:dyDescent="0.25">
      <c r="A27" s="4" t="s">
        <v>45</v>
      </c>
      <c r="B27" s="4"/>
      <c r="C27" s="25">
        <f>C5/C14</f>
        <v>25</v>
      </c>
    </row>
    <row r="29" spans="1:5" ht="31.5" customHeight="1" x14ac:dyDescent="0.25">
      <c r="A29" s="1" t="s">
        <v>69</v>
      </c>
      <c r="B29" s="1"/>
      <c r="C29" s="1"/>
      <c r="D29" s="1"/>
      <c r="E29" s="1"/>
    </row>
  </sheetData>
  <mergeCells count="25">
    <mergeCell ref="A24:B24"/>
    <mergeCell ref="A25:B25"/>
    <mergeCell ref="A26:B26"/>
    <mergeCell ref="A27:B27"/>
    <mergeCell ref="A29:E29"/>
    <mergeCell ref="A18:B18"/>
    <mergeCell ref="A20:E20"/>
    <mergeCell ref="A21:B21"/>
    <mergeCell ref="A22:B22"/>
    <mergeCell ref="A23:B23"/>
    <mergeCell ref="A13:B13"/>
    <mergeCell ref="A14:B14"/>
    <mergeCell ref="A15:B15"/>
    <mergeCell ref="A16:B16"/>
    <mergeCell ref="A17:B17"/>
    <mergeCell ref="A7:B7"/>
    <mergeCell ref="A8:B8"/>
    <mergeCell ref="A9:B9"/>
    <mergeCell ref="A10:B10"/>
    <mergeCell ref="A12:E12"/>
    <mergeCell ref="A1:E1"/>
    <mergeCell ref="A2:E2"/>
    <mergeCell ref="A4:E4"/>
    <mergeCell ref="A5:B5"/>
    <mergeCell ref="A6:B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"/>
  <sheetViews>
    <sheetView showGridLines="0" zoomScaleNormal="100" workbookViewId="0">
      <selection activeCell="B5" sqref="B5"/>
    </sheetView>
  </sheetViews>
  <sheetFormatPr baseColWidth="10" defaultColWidth="8.7109375" defaultRowHeight="15" x14ac:dyDescent="0.25"/>
  <cols>
    <col min="1" max="1" width="51" bestFit="1" customWidth="1"/>
    <col min="2" max="2" width="22" customWidth="1"/>
  </cols>
  <sheetData>
    <row r="1" spans="1:2" ht="30" customHeight="1" x14ac:dyDescent="0.25">
      <c r="A1" s="10" t="s">
        <v>46</v>
      </c>
      <c r="B1" s="10"/>
    </row>
    <row r="2" spans="1:2" ht="18" customHeight="1" x14ac:dyDescent="0.25">
      <c r="A2" s="9" t="s">
        <v>24</v>
      </c>
      <c r="B2" s="9"/>
    </row>
    <row r="4" spans="1:2" ht="18" customHeight="1" x14ac:dyDescent="0.25">
      <c r="A4" s="8" t="s">
        <v>47</v>
      </c>
      <c r="B4" s="8"/>
    </row>
    <row r="5" spans="1:2" ht="15" customHeight="1" x14ac:dyDescent="0.25">
      <c r="A5" s="16" t="s">
        <v>48</v>
      </c>
      <c r="B5" s="12">
        <v>1000</v>
      </c>
    </row>
    <row r="6" spans="1:2" ht="15" customHeight="1" x14ac:dyDescent="0.25">
      <c r="A6" s="17" t="s">
        <v>49</v>
      </c>
      <c r="B6" s="12">
        <v>0</v>
      </c>
    </row>
    <row r="7" spans="1:2" ht="15" customHeight="1" x14ac:dyDescent="0.25">
      <c r="A7" s="16" t="s">
        <v>50</v>
      </c>
      <c r="B7" s="12">
        <v>0</v>
      </c>
    </row>
    <row r="8" spans="1:2" ht="15" customHeight="1" x14ac:dyDescent="0.25">
      <c r="A8" s="17" t="s">
        <v>51</v>
      </c>
      <c r="B8" s="12">
        <v>0</v>
      </c>
    </row>
    <row r="9" spans="1:2" ht="15" customHeight="1" x14ac:dyDescent="0.25">
      <c r="A9" s="16" t="s">
        <v>52</v>
      </c>
      <c r="B9" s="18">
        <f>SUM(B5:B8)</f>
        <v>1000</v>
      </c>
    </row>
    <row r="10" spans="1:2" ht="15" customHeight="1" x14ac:dyDescent="0.25">
      <c r="A10" s="14" t="s">
        <v>53</v>
      </c>
      <c r="B10" s="15">
        <f>B9*12</f>
        <v>12000</v>
      </c>
    </row>
    <row r="12" spans="1:2" ht="18" customHeight="1" x14ac:dyDescent="0.25">
      <c r="A12" s="8" t="s">
        <v>54</v>
      </c>
      <c r="B12" s="8"/>
    </row>
    <row r="13" spans="1:2" ht="15" customHeight="1" x14ac:dyDescent="0.25">
      <c r="A13" s="16" t="s">
        <v>55</v>
      </c>
      <c r="B13" s="12">
        <v>8000</v>
      </c>
    </row>
    <row r="14" spans="1:2" ht="15" customHeight="1" x14ac:dyDescent="0.25">
      <c r="A14" s="17" t="s">
        <v>8</v>
      </c>
      <c r="B14" s="12">
        <v>2400</v>
      </c>
    </row>
    <row r="15" spans="1:2" ht="15" customHeight="1" x14ac:dyDescent="0.25">
      <c r="A15" s="16" t="s">
        <v>9</v>
      </c>
      <c r="B15" s="12">
        <v>300</v>
      </c>
    </row>
    <row r="16" spans="1:2" ht="15" customHeight="1" x14ac:dyDescent="0.25">
      <c r="A16" s="17" t="s">
        <v>10</v>
      </c>
      <c r="B16" s="12">
        <v>1200</v>
      </c>
    </row>
    <row r="17" spans="1:2" ht="15" customHeight="1" x14ac:dyDescent="0.25">
      <c r="A17" s="16" t="s">
        <v>56</v>
      </c>
      <c r="B17" s="12">
        <v>800</v>
      </c>
    </row>
    <row r="18" spans="1:2" ht="15" customHeight="1" x14ac:dyDescent="0.25">
      <c r="A18" s="17" t="s">
        <v>12</v>
      </c>
      <c r="B18" s="12">
        <v>0</v>
      </c>
    </row>
    <row r="19" spans="1:2" ht="15" customHeight="1" x14ac:dyDescent="0.25">
      <c r="A19" s="16" t="s">
        <v>57</v>
      </c>
      <c r="B19" s="12">
        <v>0</v>
      </c>
    </row>
    <row r="20" spans="1:2" ht="15" customHeight="1" x14ac:dyDescent="0.25">
      <c r="A20" s="17" t="s">
        <v>58</v>
      </c>
      <c r="B20" s="12">
        <v>0</v>
      </c>
    </row>
    <row r="21" spans="1:2" ht="15" customHeight="1" x14ac:dyDescent="0.25">
      <c r="A21" s="16" t="s">
        <v>59</v>
      </c>
      <c r="B21" s="12">
        <v>0</v>
      </c>
    </row>
    <row r="22" spans="1:2" ht="15" customHeight="1" x14ac:dyDescent="0.25">
      <c r="A22" s="26" t="s">
        <v>60</v>
      </c>
      <c r="B22" s="12">
        <v>0</v>
      </c>
    </row>
    <row r="23" spans="1:2" ht="15" customHeight="1" x14ac:dyDescent="0.25">
      <c r="A23" s="14" t="s">
        <v>61</v>
      </c>
      <c r="B23" s="15">
        <f>SUM(B13:B22)</f>
        <v>12700</v>
      </c>
    </row>
    <row r="25" spans="1:2" ht="18" customHeight="1" x14ac:dyDescent="0.25">
      <c r="A25" s="8" t="s">
        <v>62</v>
      </c>
      <c r="B25" s="8"/>
    </row>
    <row r="26" spans="1:2" ht="15" customHeight="1" x14ac:dyDescent="0.25">
      <c r="A26" s="11" t="s">
        <v>63</v>
      </c>
      <c r="B26" s="13">
        <v>0.4</v>
      </c>
    </row>
    <row r="27" spans="1:2" ht="15" customHeight="1" x14ac:dyDescent="0.25">
      <c r="A27" s="16" t="s">
        <v>64</v>
      </c>
      <c r="B27" s="27">
        <f>B10-B23</f>
        <v>-700</v>
      </c>
    </row>
    <row r="28" spans="1:2" ht="15" customHeight="1" x14ac:dyDescent="0.25">
      <c r="A28" s="17" t="s">
        <v>65</v>
      </c>
      <c r="B28" s="28">
        <f>MAX(0,B27*B26)</f>
        <v>0</v>
      </c>
    </row>
    <row r="29" spans="1:2" ht="15" customHeight="1" x14ac:dyDescent="0.25">
      <c r="A29" s="19" t="s">
        <v>66</v>
      </c>
      <c r="B29" s="20">
        <f>B27-B28</f>
        <v>-700</v>
      </c>
    </row>
    <row r="30" spans="1:2" ht="15" customHeight="1" x14ac:dyDescent="0.25">
      <c r="A30" s="19" t="s">
        <v>67</v>
      </c>
      <c r="B30" s="20">
        <f>B29/12</f>
        <v>-58.333333333333336</v>
      </c>
    </row>
    <row r="31" spans="1:2" ht="15" customHeight="1" x14ac:dyDescent="0.25">
      <c r="A31" s="29" t="s">
        <v>68</v>
      </c>
      <c r="B31" s="30">
        <f>B23*B26</f>
        <v>5080</v>
      </c>
    </row>
    <row r="33" spans="1:2" ht="65.25" customHeight="1" x14ac:dyDescent="0.25">
      <c r="A33" s="1" t="s">
        <v>71</v>
      </c>
      <c r="B33" s="1"/>
    </row>
  </sheetData>
  <mergeCells count="6">
    <mergeCell ref="A33:B33"/>
    <mergeCell ref="A1:B1"/>
    <mergeCell ref="A2:B2"/>
    <mergeCell ref="A4:B4"/>
    <mergeCell ref="A12:B12"/>
    <mergeCell ref="A25:B2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Calcul simple</vt:lpstr>
      <vt:lpstr>Analyse détaillée</vt:lpstr>
      <vt:lpstr>Revenus nets après impôts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Mathias LeBrun</cp:lastModifiedBy>
  <cp:revision>0</cp:revision>
  <dcterms:created xsi:type="dcterms:W3CDTF">2026-06-24T21:51:34Z</dcterms:created>
  <dcterms:modified xsi:type="dcterms:W3CDTF">2026-06-25T04:20:50Z</dcterms:modified>
  <dc:language>en-US</dc:language>
</cp:coreProperties>
</file>