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ASUS\Downloads\"/>
    </mc:Choice>
  </mc:AlternateContent>
  <xr:revisionPtr revIDLastSave="0" documentId="13_ncr:1_{615DE987-3B4E-4B60-AAE6-5690F679A236}" xr6:coauthVersionLast="47" xr6:coauthVersionMax="47" xr10:uidLastSave="{00000000-0000-0000-0000-000000000000}"/>
  <bookViews>
    <workbookView xWindow="-120" yWindow="-120" windowWidth="29040" windowHeight="17520" tabRatio="500" xr2:uid="{00000000-000D-0000-FFFF-FFFF00000000}"/>
  </bookViews>
  <sheets>
    <sheet name="Logements" sheetId="1" r:id="rId1"/>
    <sheet name="Suivi mensuel" sheetId="2" r:id="rId2"/>
    <sheet name="Alertes baux" sheetId="3" r:id="rId3"/>
    <sheet name="Dates et delais" sheetId="4" r:id="rId4"/>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25" i="4" l="1"/>
  <c r="B24" i="4"/>
  <c r="B21" i="4"/>
  <c r="B20" i="4"/>
  <c r="B19" i="4"/>
  <c r="B16" i="4"/>
  <c r="B15" i="4"/>
  <c r="B14" i="4"/>
  <c r="B11" i="4"/>
  <c r="B10" i="4"/>
  <c r="G21" i="3"/>
  <c r="J21" i="3" s="1"/>
  <c r="F21" i="3"/>
  <c r="E21" i="3"/>
  <c r="D21" i="3"/>
  <c r="C21" i="3"/>
  <c r="B21" i="3"/>
  <c r="G20" i="3"/>
  <c r="J20" i="3" s="1"/>
  <c r="F20" i="3"/>
  <c r="E20" i="3"/>
  <c r="D20" i="3"/>
  <c r="C20" i="3"/>
  <c r="B20" i="3"/>
  <c r="I19" i="3"/>
  <c r="H19" i="3"/>
  <c r="G19" i="3"/>
  <c r="J19" i="3" s="1"/>
  <c r="F19" i="3"/>
  <c r="E19" i="3"/>
  <c r="D19" i="3"/>
  <c r="C19" i="3"/>
  <c r="B19" i="3"/>
  <c r="J18" i="3"/>
  <c r="I18" i="3"/>
  <c r="G18" i="3"/>
  <c r="H18" i="3" s="1"/>
  <c r="F18" i="3"/>
  <c r="E18" i="3"/>
  <c r="D18" i="3"/>
  <c r="C18" i="3"/>
  <c r="B18" i="3"/>
  <c r="J17" i="3"/>
  <c r="G17" i="3"/>
  <c r="I17" i="3" s="1"/>
  <c r="F17" i="3"/>
  <c r="E17" i="3"/>
  <c r="D17" i="3"/>
  <c r="C17" i="3"/>
  <c r="B17" i="3"/>
  <c r="G16" i="3"/>
  <c r="J16" i="3" s="1"/>
  <c r="F16" i="3"/>
  <c r="E16" i="3"/>
  <c r="D16" i="3"/>
  <c r="C16" i="3"/>
  <c r="B16" i="3"/>
  <c r="I15" i="3"/>
  <c r="H15" i="3"/>
  <c r="G15" i="3"/>
  <c r="J15" i="3" s="1"/>
  <c r="F15" i="3"/>
  <c r="E15" i="3"/>
  <c r="D15" i="3"/>
  <c r="C15" i="3"/>
  <c r="B15" i="3"/>
  <c r="J14" i="3"/>
  <c r="I14" i="3"/>
  <c r="G14" i="3"/>
  <c r="H14" i="3" s="1"/>
  <c r="F14" i="3"/>
  <c r="E14" i="3"/>
  <c r="D14" i="3"/>
  <c r="C14" i="3"/>
  <c r="B14" i="3"/>
  <c r="J13" i="3"/>
  <c r="G13" i="3"/>
  <c r="I13" i="3" s="1"/>
  <c r="F13" i="3"/>
  <c r="E13" i="3"/>
  <c r="D13" i="3"/>
  <c r="C13" i="3"/>
  <c r="B13" i="3"/>
  <c r="G12" i="3"/>
  <c r="J12" i="3" s="1"/>
  <c r="F12" i="3"/>
  <c r="E12" i="3"/>
  <c r="D12" i="3"/>
  <c r="C12" i="3"/>
  <c r="B12" i="3"/>
  <c r="I11" i="3"/>
  <c r="H11" i="3"/>
  <c r="G11" i="3"/>
  <c r="J11" i="3" s="1"/>
  <c r="F11" i="3"/>
  <c r="E11" i="3"/>
  <c r="D11" i="3"/>
  <c r="C11" i="3"/>
  <c r="B11" i="3"/>
  <c r="G10" i="3"/>
  <c r="H10" i="3" s="1"/>
  <c r="F10" i="3"/>
  <c r="E10" i="3"/>
  <c r="D10" i="3"/>
  <c r="C10" i="3"/>
  <c r="B10" i="3"/>
  <c r="G5" i="3"/>
  <c r="AN17" i="2"/>
  <c r="AK17" i="2"/>
  <c r="AH17" i="2"/>
  <c r="AE17" i="2"/>
  <c r="AB17" i="2"/>
  <c r="Y17" i="2"/>
  <c r="V17" i="2"/>
  <c r="S17" i="2"/>
  <c r="P17" i="2"/>
  <c r="M17" i="2"/>
  <c r="J17" i="2"/>
  <c r="G17" i="2"/>
  <c r="D17" i="2"/>
  <c r="C17" i="2"/>
  <c r="B17" i="2"/>
  <c r="A17" i="2"/>
  <c r="AN15" i="2"/>
  <c r="AK15" i="2"/>
  <c r="AH15" i="2"/>
  <c r="AE15" i="2"/>
  <c r="AB15" i="2"/>
  <c r="Y15" i="2"/>
  <c r="V15" i="2"/>
  <c r="S15" i="2"/>
  <c r="P15" i="2"/>
  <c r="M15" i="2"/>
  <c r="J15" i="2"/>
  <c r="G15" i="2"/>
  <c r="D15" i="2"/>
  <c r="C15" i="2"/>
  <c r="B15" i="2"/>
  <c r="A15" i="2"/>
  <c r="AN13" i="2"/>
  <c r="AK13" i="2"/>
  <c r="AH13" i="2"/>
  <c r="AE13" i="2"/>
  <c r="AB13" i="2"/>
  <c r="Y13" i="2"/>
  <c r="V13" i="2"/>
  <c r="S13" i="2"/>
  <c r="P13" i="2"/>
  <c r="M13" i="2"/>
  <c r="J13" i="2"/>
  <c r="G13" i="2"/>
  <c r="D13" i="2"/>
  <c r="C13" i="2"/>
  <c r="B13" i="2"/>
  <c r="A13" i="2"/>
  <c r="AN11" i="2"/>
  <c r="AK11" i="2"/>
  <c r="AH11" i="2"/>
  <c r="AE11" i="2"/>
  <c r="AB11" i="2"/>
  <c r="Y11" i="2"/>
  <c r="V11" i="2"/>
  <c r="S11" i="2"/>
  <c r="P11" i="2"/>
  <c r="M11" i="2"/>
  <c r="J11" i="2"/>
  <c r="G11" i="2"/>
  <c r="D11" i="2"/>
  <c r="C11" i="2"/>
  <c r="B11" i="2"/>
  <c r="A11" i="2"/>
  <c r="AN9" i="2"/>
  <c r="AK9" i="2"/>
  <c r="AH9" i="2"/>
  <c r="AE9" i="2"/>
  <c r="AB9" i="2"/>
  <c r="Y9" i="2"/>
  <c r="V9" i="2"/>
  <c r="S9" i="2"/>
  <c r="P9" i="2"/>
  <c r="M9" i="2"/>
  <c r="J9" i="2"/>
  <c r="G9" i="2"/>
  <c r="D9" i="2"/>
  <c r="C9" i="2"/>
  <c r="B9" i="2"/>
  <c r="A9" i="2"/>
  <c r="I10" i="3" l="1"/>
  <c r="J10" i="3"/>
  <c r="H13" i="3"/>
  <c r="H17" i="3"/>
  <c r="H21" i="3"/>
  <c r="I21" i="3"/>
  <c r="H12" i="3"/>
  <c r="H16" i="3"/>
  <c r="H20" i="3"/>
  <c r="I12" i="3"/>
  <c r="I16" i="3"/>
  <c r="I20" i="3"/>
</calcChain>
</file>

<file path=xl/sharedStrings.xml><?xml version="1.0" encoding="utf-8"?>
<sst xmlns="http://schemas.openxmlformats.org/spreadsheetml/2006/main" count="156" uniqueCount="89">
  <si>
    <t>Tableau de bord - Logements</t>
  </si>
  <si>
    <t>Saisissez les informations de chaque logement. Entrez les dates en JJ / MM / AAAA pour eviter tout probleme de format.</t>
  </si>
  <si>
    <t>LISTE DES LOGEMENTS</t>
  </si>
  <si>
    <t>#</t>
  </si>
  <si>
    <t>Adresse</t>
  </si>
  <si>
    <t>Locataire</t>
  </si>
  <si>
    <t>Loyer ($)</t>
  </si>
  <si>
    <t>Statut</t>
  </si>
  <si>
    <t>← Debut bail</t>
  </si>
  <si>
    <t>← Fin bail</t>
  </si>
  <si>
    <t>← 1er paiement</t>
  </si>
  <si>
    <t>Notes</t>
  </si>
  <si>
    <t>JJ</t>
  </si>
  <si>
    <t>MM</t>
  </si>
  <si>
    <t>AAAA</t>
  </si>
  <si>
    <t>L1</t>
  </si>
  <si>
    <t>Occupe</t>
  </si>
  <si>
    <t>L2</t>
  </si>
  <si>
    <t>L3</t>
  </si>
  <si>
    <t>L4</t>
  </si>
  <si>
    <t>L5</t>
  </si>
  <si>
    <t>L6</t>
  </si>
  <si>
    <t>L7</t>
  </si>
  <si>
    <t>L8</t>
  </si>
  <si>
    <t>L9</t>
  </si>
  <si>
    <t>L10</t>
  </si>
  <si>
    <t>Suivi mensuel des loyers</t>
  </si>
  <si>
    <t>Pour chaque mois : saisissez le jour (JJ) et l annee (AAAA) du paiement reel. Le retard est calcule automatiquement.</t>
  </si>
  <si>
    <t>Annee de suivi :</t>
  </si>
  <si>
    <t>Legende :</t>
  </si>
  <si>
    <t>A temps</t>
  </si>
  <si>
    <t>Retard 1-5j</t>
  </si>
  <si>
    <t>Retard &gt;5j</t>
  </si>
  <si>
    <t>Jan</t>
  </si>
  <si>
    <t>Fev</t>
  </si>
  <si>
    <t>Mar</t>
  </si>
  <si>
    <t>Avr</t>
  </si>
  <si>
    <t>Mai</t>
  </si>
  <si>
    <t>Jun</t>
  </si>
  <si>
    <t>Jul</t>
  </si>
  <si>
    <t>Aou</t>
  </si>
  <si>
    <t>Sep</t>
  </si>
  <si>
    <t>Oct</t>
  </si>
  <si>
    <t>Nov</t>
  </si>
  <si>
    <t>Dec</t>
  </si>
  <si>
    <t>Retard</t>
  </si>
  <si>
    <t>Alertes - Baux arrivant a echeance</t>
  </si>
  <si>
    <t>Saisissez la date du jour et les fins de bail. Les alertes se mettent a jour automatiquement.</t>
  </si>
  <si>
    <t>Date d aujourd hui :</t>
  </si>
  <si>
    <t>&lt;- Date calculee</t>
  </si>
  <si>
    <t>BAUX ARRIVANT A ECHEANCE</t>
  </si>
  <si>
    <t>← Fin de bail (JJ / MM / AAAA)</t>
  </si>
  <si>
    <t>Jours rest.</t>
  </si>
  <si>
    <t>Alerte</t>
  </si>
  <si>
    <t>Action recommandee</t>
  </si>
  <si>
    <t>Saisissez la fin de bail en colonnes separees JJ / MM / AAAA. Date du jour : saisir egalement en JJ / MM / AAAA. Rouge = expire dans &lt; 30 jours / Orange = &lt; 90 jours / Vert = &gt; 90 jours. Ce document est fourni a titre informatif uniquement. MerciSam ne fournit pas de conseil juridique, fiscal ou financier. Les informations sont basees sur la legislation en vigueur au Quebec. En cas de doute, consultez un professionnel ou le TAL (tal.gouv.qc.ca).</t>
  </si>
  <si>
    <t>Calculateur de dates et delais de bail</t>
  </si>
  <si>
    <t>Saisissez le jour, le mois et l annee separement. Les delais TAL se calculent automatiquement.</t>
  </si>
  <si>
    <t>INFORMATIONS DU BAIL</t>
  </si>
  <si>
    <t>Adresse du logement</t>
  </si>
  <si>
    <t>Nom du locataire</t>
  </si>
  <si>
    <t>Date de debut du bail</t>
  </si>
  <si>
    <t>Ex. : 01 | 08 | 2026</t>
  </si>
  <si>
    <t>Date de fin du bail</t>
  </si>
  <si>
    <t>Ex. : 31 | 07 | 2027</t>
  </si>
  <si>
    <t>Duree du bail (jours)</t>
  </si>
  <si>
    <t>Calcule automatiquement</t>
  </si>
  <si>
    <t>Type de bail</t>
  </si>
  <si>
    <t>DELAIS - REVISION DE LOYER ET MODIFICATIONS</t>
  </si>
  <si>
    <t>Avis augmentation - delai minimum</t>
  </si>
  <si>
    <t>3-6 mois avant fin bail (12M+) / 1-2 mois (&lt;12M)</t>
  </si>
  <si>
    <t>Avis augmentation - delai maximum</t>
  </si>
  <si>
    <t>Fenetre d envoi legale</t>
  </si>
  <si>
    <t>Limite reponse locataire (avis envoye aujourd hui)</t>
  </si>
  <si>
    <t>1 mois apres reception de l avis</t>
  </si>
  <si>
    <t>DELAIS - NON-RENOUVELLEMENT ET PREAVIS</t>
  </si>
  <si>
    <t>Preavis non-renouvellement (proprietaire)</t>
  </si>
  <si>
    <t>6 mois (12M+) / reduit selon duree</t>
  </si>
  <si>
    <t>Preavis de depart (locataire)</t>
  </si>
  <si>
    <t>2 mois (12M+) / 1 mois (&lt;12M)</t>
  </si>
  <si>
    <t>Renouvellement automatique si aucun avis</t>
  </si>
  <si>
    <t>Le bail se renouvelle de plein droit</t>
  </si>
  <si>
    <t>DELAIS - REPRISE DE LOGEMENT</t>
  </si>
  <si>
    <t>Limite envoi avis de reprise (bail 12 mois+)</t>
  </si>
  <si>
    <t>6 mois avant la fin du bail</t>
  </si>
  <si>
    <t>1 mois - art. 1960 C.c.Q.</t>
  </si>
  <si>
    <t>Sources : C.c.Q. art. 1941-1963. Delais en jours calendaires. Ce document est fourni a titre informatif uniquement. MerciSam ne fournit pas de conseil juridique, fiscal ou financier. Les informations sont basees sur la legislation en vigueur au Quebec. En cas de doute, consultez un professionnel ou le TAL (tal.gouv.qc.ca).</t>
  </si>
  <si>
    <t>Saisissez uniquement le jour (JJ) et l annee (AAAA) du paiement reel. Le mois est connu automatiquement. Retard = date paiement - date exigible. Vert = a temps, orange = 1-5 jours, rouge = plus de 5 jours. Ce document est fourni a titre informatif uniquement. 
MerciSam ne fournit pas de conseil juridique, fiscal ou financier. Les informations sont basees sur la legislation en vigueur au Quebec. En cas de doute, consultez un professionnel ou le TAL (tal.gouv.qc.ca).</t>
  </si>
  <si>
    <t>Saisissez toutes les dates en colonnes separees JJ / MM / AAAA pour eviter les problemes de format. Date 1er paiement = date a laquelle le 1er loyer est exigible (ex. 01/08/2026). 
Ce document est fourni a titre informatif uniquement. MerciSam ne fournit pas de conseil juridique, fiscal ou financier. Les informations sont basees sur la legislation en vigueur au Quebec. 
En cas de doute, consultez un professionnel ou le TAL (tal.gouv.qc.ca).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</si>
</sst>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
    <numFmt numFmtId="165" formatCode="00"/>
    <numFmt numFmtId="166" formatCode="0000"/>
    <numFmt numFmtId="167" formatCode="dd/mm/yyyy"/>
  </numFmts>
  <fonts count="16" x14ac:knownFonts="1">
    <font>
      <sz val="11"/>
      <color theme="1"/>
      <name val="Calibri"/>
      <family val="2"/>
      <charset val="1"/>
    </font>
    <font>
      <b/>
      <sz val="14"/>
      <color rgb="FFFFFFFF"/>
      <name val="Arial"/>
      <charset val="1"/>
    </font>
    <font>
      <i/>
      <sz val="9"/>
      <color rgb="FF312D2F"/>
      <name val="Arial"/>
      <charset val="1"/>
    </font>
    <font>
      <b/>
      <sz val="10"/>
      <color rgb="FFFFFFFF"/>
      <name val="Arial"/>
      <charset val="1"/>
    </font>
    <font>
      <b/>
      <sz val="9"/>
      <color rgb="FFFFFFFF"/>
      <name val="Arial"/>
      <charset val="1"/>
    </font>
    <font>
      <b/>
      <sz val="8"/>
      <color rgb="FFFFFFFF"/>
      <name val="Arial"/>
      <charset val="1"/>
    </font>
    <font>
      <sz val="9"/>
      <color rgb="FF312D2F"/>
      <name val="Arial"/>
      <charset val="1"/>
    </font>
    <font>
      <b/>
      <sz val="9"/>
      <color rgb="FF312D2F"/>
      <name val="Arial"/>
      <charset val="1"/>
    </font>
    <font>
      <sz val="9"/>
      <color rgb="FF0000FF"/>
      <name val="Arial"/>
      <charset val="1"/>
    </font>
    <font>
      <i/>
      <sz val="8"/>
      <color rgb="FF777777"/>
      <name val="Arial"/>
      <charset val="1"/>
    </font>
    <font>
      <b/>
      <sz val="8"/>
      <color rgb="FF312D2F"/>
      <name val="Arial"/>
      <charset val="1"/>
    </font>
    <font>
      <sz val="8"/>
      <color rgb="FF312D2F"/>
      <name val="Arial"/>
      <charset val="1"/>
    </font>
    <font>
      <sz val="9"/>
      <color rgb="FF000000"/>
      <name val="Arial"/>
      <charset val="1"/>
    </font>
    <font>
      <sz val="8"/>
      <color rgb="FF0000FF"/>
      <name val="Arial"/>
      <charset val="1"/>
    </font>
    <font>
      <sz val="8"/>
      <name val="Arial"/>
      <charset val="1"/>
    </font>
    <font>
      <sz val="9"/>
      <name val="Arial"/>
      <charset val="1"/>
    </font>
  </fonts>
  <fills count="14">
    <fill>
      <patternFill patternType="none"/>
    </fill>
    <fill>
      <patternFill patternType="gray125"/>
    </fill>
    <fill>
      <patternFill patternType="solid">
        <fgColor rgb="FFD96B4E"/>
        <bgColor rgb="FFFF6600"/>
      </patternFill>
    </fill>
    <fill>
      <patternFill patternType="solid">
        <fgColor rgb="FFFBF0EC"/>
        <bgColor rgb="FFF4F4F4"/>
      </patternFill>
    </fill>
    <fill>
      <patternFill patternType="solid">
        <fgColor rgb="FF312D2F"/>
        <bgColor rgb="FF333300"/>
      </patternFill>
    </fill>
    <fill>
      <patternFill patternType="solid">
        <fgColor rgb="FF8D6E63"/>
        <bgColor rgb="FF777777"/>
      </patternFill>
    </fill>
    <fill>
      <patternFill patternType="solid">
        <fgColor rgb="FF37474F"/>
        <bgColor rgb="FF312D2F"/>
      </patternFill>
    </fill>
    <fill>
      <patternFill patternType="solid">
        <fgColor rgb="FFF4F4F4"/>
        <bgColor rgb="FFFBF0EC"/>
      </patternFill>
    </fill>
    <fill>
      <patternFill patternType="solid">
        <fgColor rgb="FFFFFF99"/>
        <bgColor rgb="FFFFE0CC"/>
      </patternFill>
    </fill>
    <fill>
      <patternFill patternType="solid">
        <fgColor rgb="FFFFFFFF"/>
        <bgColor rgb="FFF4F4F4"/>
      </patternFill>
    </fill>
    <fill>
      <patternFill patternType="solid">
        <fgColor rgb="FFCCFFCC"/>
        <bgColor rgb="FFCCFFFF"/>
      </patternFill>
    </fill>
    <fill>
      <patternFill patternType="solid">
        <fgColor rgb="FFFFE0CC"/>
        <bgColor rgb="FFFFCCCC"/>
      </patternFill>
    </fill>
    <fill>
      <patternFill patternType="solid">
        <fgColor rgb="FFFFCCCC"/>
        <bgColor rgb="FFFFE0CC"/>
      </patternFill>
    </fill>
    <fill>
      <patternFill patternType="solid">
        <fgColor rgb="FFCCCCCC"/>
        <bgColor rgb="FFFFCCCC"/>
      </patternFill>
    </fill>
  </fills>
  <borders count="1">
    <border>
      <left/>
      <right/>
      <top/>
      <bottom/>
      <diagonal/>
    </border>
  </borders>
  <cellStyleXfs count="1">
    <xf numFmtId="0" fontId="0" fillId="0" borderId="0"/>
  </cellStyleXfs>
  <cellXfs count="59">
    <xf numFmtId="0" fontId="0" fillId="0" borderId="0" xfId="0"/>
    <xf numFmtId="167" fontId="15" fillId="7" borderId="0" xfId="0" applyNumberFormat="1" applyFont="1" applyFill="1" applyAlignment="1">
      <alignment horizontal="center" vertical="center"/>
    </xf>
    <xf numFmtId="0" fontId="15" fillId="0" borderId="0" xfId="0" applyFont="1" applyAlignment="1">
      <alignment horizontal="center" vertical="center"/>
    </xf>
    <xf numFmtId="1" fontId="15" fillId="7" borderId="0" xfId="0" applyNumberFormat="1" applyFont="1" applyFill="1" applyAlignment="1">
      <alignment horizontal="center" vertical="center"/>
    </xf>
    <xf numFmtId="0" fontId="8" fillId="8" borderId="0" xfId="0" applyFont="1" applyFill="1" applyAlignment="1">
      <alignment horizontal="center" vertical="center"/>
    </xf>
    <xf numFmtId="0" fontId="9" fillId="0" borderId="0" xfId="0" applyFont="1" applyAlignment="1">
      <alignment horizontal="left" vertical="center"/>
    </xf>
    <xf numFmtId="0" fontId="7" fillId="0" borderId="0" xfId="0" applyFont="1" applyAlignment="1">
      <alignment horizontal="left" vertical="center"/>
    </xf>
    <xf numFmtId="0" fontId="4" fillId="2" borderId="0" xfId="0" applyFont="1" applyFill="1" applyAlignment="1">
      <alignment horizontal="center" vertical="center"/>
    </xf>
    <xf numFmtId="0" fontId="9" fillId="3" borderId="0" xfId="0" applyFont="1" applyFill="1" applyAlignment="1">
      <alignment horizontal="left" vertical="center" wrapText="1"/>
    </xf>
    <xf numFmtId="0" fontId="5" fillId="6" borderId="0" xfId="0" applyFont="1" applyFill="1" applyAlignment="1">
      <alignment horizontal="center" vertical="center"/>
    </xf>
    <xf numFmtId="0" fontId="5" fillId="5" borderId="0" xfId="0" applyFont="1" applyFill="1" applyAlignment="1">
      <alignment horizontal="center" vertical="center"/>
    </xf>
    <xf numFmtId="0" fontId="5" fillId="2" borderId="0" xfId="0" applyFont="1" applyFill="1" applyAlignment="1">
      <alignment horizontal="center" vertical="center"/>
    </xf>
    <xf numFmtId="0" fontId="3" fillId="4" borderId="0" xfId="0" applyFont="1" applyFill="1" applyAlignment="1">
      <alignment horizontal="left" vertical="center"/>
    </xf>
    <xf numFmtId="0" fontId="2" fillId="3" borderId="0" xfId="0" applyFont="1" applyFill="1" applyAlignment="1">
      <alignment horizontal="center" vertical="center"/>
    </xf>
    <xf numFmtId="0" fontId="1" fillId="2" borderId="0" xfId="0" applyFont="1" applyFill="1" applyAlignment="1">
      <alignment horizontal="center" vertical="center"/>
    </xf>
    <xf numFmtId="0" fontId="4" fillId="4" borderId="0" xfId="0" applyFont="1" applyFill="1" applyAlignment="1">
      <alignment horizontal="center" vertical="center"/>
    </xf>
    <xf numFmtId="0" fontId="5" fillId="2" borderId="0" xfId="0" applyFont="1" applyFill="1" applyAlignment="1">
      <alignment horizontal="center" vertical="center"/>
    </xf>
    <xf numFmtId="0" fontId="5" fillId="5" borderId="0" xfId="0" applyFont="1" applyFill="1" applyAlignment="1">
      <alignment horizontal="center" vertical="center"/>
    </xf>
    <xf numFmtId="0" fontId="5" fillId="6" borderId="0" xfId="0" applyFont="1" applyFill="1" applyAlignment="1">
      <alignment horizontal="center" vertical="center"/>
    </xf>
    <xf numFmtId="0" fontId="6" fillId="4" borderId="0" xfId="0" applyFont="1" applyFill="1" applyAlignment="1">
      <alignment horizontal="left" vertical="center"/>
    </xf>
    <xf numFmtId="0" fontId="7" fillId="7" borderId="0" xfId="0" applyFont="1" applyFill="1" applyAlignment="1">
      <alignment horizontal="center" vertical="center"/>
    </xf>
    <xf numFmtId="0" fontId="8" fillId="8" borderId="0" xfId="0" applyFont="1" applyFill="1" applyAlignment="1">
      <alignment horizontal="center" vertical="center"/>
    </xf>
    <xf numFmtId="164" fontId="8" fillId="8" borderId="0" xfId="0" applyNumberFormat="1" applyFont="1" applyFill="1" applyAlignment="1">
      <alignment horizontal="center" vertical="center"/>
    </xf>
    <xf numFmtId="165" fontId="8" fillId="8" borderId="0" xfId="0" applyNumberFormat="1" applyFont="1" applyFill="1" applyAlignment="1">
      <alignment horizontal="center" vertical="center"/>
    </xf>
    <xf numFmtId="166" fontId="8" fillId="8" borderId="0" xfId="0" applyNumberFormat="1" applyFont="1" applyFill="1" applyAlignment="1">
      <alignment horizontal="center" vertical="center"/>
    </xf>
    <xf numFmtId="0" fontId="7" fillId="9" borderId="0" xfId="0" applyFont="1" applyFill="1" applyAlignment="1">
      <alignment horizontal="center" vertical="center"/>
    </xf>
    <xf numFmtId="0" fontId="7" fillId="0" borderId="0" xfId="0" applyFont="1" applyAlignment="1">
      <alignment horizontal="left" vertical="center"/>
    </xf>
    <xf numFmtId="1" fontId="8" fillId="8" borderId="0" xfId="0" applyNumberFormat="1" applyFont="1" applyFill="1" applyAlignment="1">
      <alignment horizontal="center" vertical="center"/>
    </xf>
    <xf numFmtId="0" fontId="10" fillId="0" borderId="0" xfId="0" applyFont="1" applyAlignment="1">
      <alignment horizontal="left" vertical="center"/>
    </xf>
    <xf numFmtId="0" fontId="11" fillId="10" borderId="0" xfId="0" applyFont="1" applyFill="1" applyAlignment="1">
      <alignment horizontal="center" vertical="center"/>
    </xf>
    <xf numFmtId="0" fontId="11" fillId="11" borderId="0" xfId="0" applyFont="1" applyFill="1" applyAlignment="1">
      <alignment horizontal="center" vertical="center"/>
    </xf>
    <xf numFmtId="0" fontId="11" fillId="12" borderId="0" xfId="0" applyFont="1" applyFill="1" applyAlignment="1">
      <alignment horizontal="center" vertical="center"/>
    </xf>
    <xf numFmtId="0" fontId="4" fillId="4" borderId="0" xfId="0" applyFont="1" applyFill="1" applyAlignment="1">
      <alignment horizontal="center" vertical="center" wrapText="1"/>
    </xf>
    <xf numFmtId="0" fontId="5" fillId="4" borderId="0" xfId="0" applyFont="1" applyFill="1" applyAlignment="1">
      <alignment horizontal="center" vertical="center"/>
    </xf>
    <xf numFmtId="0" fontId="12" fillId="7" borderId="0" xfId="0" applyFont="1" applyFill="1" applyAlignment="1">
      <alignment horizontal="center" vertical="center"/>
    </xf>
    <xf numFmtId="164" fontId="12" fillId="7" borderId="0" xfId="0" applyNumberFormat="1" applyFont="1" applyFill="1" applyAlignment="1">
      <alignment horizontal="center" vertical="center"/>
    </xf>
    <xf numFmtId="165" fontId="13" fillId="8" borderId="0" xfId="0" applyNumberFormat="1" applyFont="1" applyFill="1" applyAlignment="1">
      <alignment horizontal="center" vertical="center"/>
    </xf>
    <xf numFmtId="166" fontId="13" fillId="8" borderId="0" xfId="0" applyNumberFormat="1" applyFont="1" applyFill="1" applyAlignment="1">
      <alignment horizontal="center" vertical="center"/>
    </xf>
    <xf numFmtId="0" fontId="14" fillId="7" borderId="0" xfId="0" applyFont="1" applyFill="1" applyAlignment="1">
      <alignment horizontal="center" vertical="center"/>
    </xf>
    <xf numFmtId="0" fontId="0" fillId="13" borderId="0" xfId="0" applyFill="1"/>
    <xf numFmtId="0" fontId="12" fillId="9" borderId="0" xfId="0" applyFont="1" applyFill="1" applyAlignment="1">
      <alignment horizontal="center" vertical="center"/>
    </xf>
    <xf numFmtId="164" fontId="12" fillId="9" borderId="0" xfId="0" applyNumberFormat="1" applyFont="1" applyFill="1" applyAlignment="1">
      <alignment horizontal="center" vertical="center"/>
    </xf>
    <xf numFmtId="0" fontId="14" fillId="9" borderId="0" xfId="0" applyFont="1" applyFill="1" applyAlignment="1">
      <alignment horizontal="center" vertical="center"/>
    </xf>
    <xf numFmtId="167" fontId="15" fillId="3" borderId="0" xfId="0" applyNumberFormat="1" applyFont="1" applyFill="1" applyAlignment="1">
      <alignment horizontal="center" vertical="center"/>
    </xf>
    <xf numFmtId="0" fontId="9" fillId="0" borderId="0" xfId="0" applyFont="1" applyAlignment="1">
      <alignment horizontal="left" vertical="center"/>
    </xf>
    <xf numFmtId="0" fontId="6" fillId="7" borderId="0" xfId="0" applyFont="1" applyFill="1" applyAlignment="1">
      <alignment horizontal="left" vertical="center"/>
    </xf>
    <xf numFmtId="0" fontId="15" fillId="7" borderId="0" xfId="0" applyFont="1" applyFill="1" applyAlignment="1">
      <alignment horizontal="center" vertical="center"/>
    </xf>
    <xf numFmtId="0" fontId="15" fillId="7" borderId="0" xfId="0" applyFont="1" applyFill="1" applyAlignment="1">
      <alignment horizontal="left" vertical="center"/>
    </xf>
    <xf numFmtId="165" fontId="12" fillId="3" borderId="0" xfId="0" applyNumberFormat="1" applyFont="1" applyFill="1" applyAlignment="1">
      <alignment horizontal="center" vertical="center"/>
    </xf>
    <xf numFmtId="166" fontId="12" fillId="3" borderId="0" xfId="0" applyNumberFormat="1" applyFont="1" applyFill="1" applyAlignment="1">
      <alignment horizontal="center" vertical="center"/>
    </xf>
    <xf numFmtId="1" fontId="15" fillId="7" borderId="0" xfId="0" applyNumberFormat="1" applyFont="1" applyFill="1" applyAlignment="1">
      <alignment horizontal="center" vertical="center"/>
    </xf>
    <xf numFmtId="0" fontId="15" fillId="7" borderId="0" xfId="0" applyFont="1" applyFill="1" applyAlignment="1">
      <alignment horizontal="left" vertical="center" wrapText="1"/>
    </xf>
    <xf numFmtId="0" fontId="6" fillId="9" borderId="0" xfId="0" applyFont="1" applyFill="1" applyAlignment="1">
      <alignment horizontal="left" vertical="center"/>
    </xf>
    <xf numFmtId="0" fontId="15" fillId="9" borderId="0" xfId="0" applyFont="1" applyFill="1" applyAlignment="1">
      <alignment horizontal="center" vertical="center"/>
    </xf>
    <xf numFmtId="0" fontId="15" fillId="9" borderId="0" xfId="0" applyFont="1" applyFill="1" applyAlignment="1">
      <alignment horizontal="left" vertical="center"/>
    </xf>
    <xf numFmtId="1" fontId="15" fillId="9" borderId="0" xfId="0" applyNumberFormat="1" applyFont="1" applyFill="1" applyAlignment="1">
      <alignment horizontal="center" vertical="center"/>
    </xf>
    <xf numFmtId="0" fontId="15" fillId="9" borderId="0" xfId="0" applyFont="1" applyFill="1" applyAlignment="1">
      <alignment horizontal="left" vertical="center" wrapText="1"/>
    </xf>
    <xf numFmtId="0" fontId="6" fillId="0" borderId="0" xfId="0" applyFont="1" applyAlignment="1">
      <alignment horizontal="left" vertical="center"/>
    </xf>
    <xf numFmtId="167" fontId="15" fillId="9" borderId="0" xfId="0" applyNumberFormat="1" applyFont="1" applyFill="1" applyAlignment="1">
      <alignment horizontal="center" vertical="center"/>
    </xf>
  </cellXfs>
  <cellStyles count="1">
    <cellStyle name="Normal" xfId="0" builtinId="0"/>
  </cellStyles>
  <dxfs count="184">
    <dxf>
      <fill>
        <patternFill>
          <bgColor rgb="FFFF9999"/>
        </patternFill>
      </fill>
    </dxf>
    <dxf>
      <fill>
        <patternFill>
          <bgColor rgb="FFCCFFCC"/>
        </patternFill>
      </fill>
    </dxf>
    <dxf>
      <fill>
        <patternFill>
          <bgColor rgb="FFFFE0CC"/>
        </patternFill>
      </fill>
    </dxf>
    <dxf>
      <fill>
        <patternFill>
          <bgColor rgb="FFFFCCCC"/>
        </patternFill>
      </fill>
    </dxf>
    <dxf>
      <fill>
        <patternFill>
          <bgColor rgb="FFFFCCCC"/>
        </patternFill>
      </fill>
    </dxf>
    <dxf>
      <fill>
        <patternFill>
          <bgColor rgb="FFFFE0CC"/>
        </patternFill>
      </fill>
    </dxf>
    <dxf>
      <fill>
        <patternFill>
          <bgColor rgb="FFCCFFCC"/>
        </patternFill>
      </fill>
    </dxf>
    <dxf>
      <fill>
        <patternFill>
          <bgColor rgb="FFFFCCCC"/>
        </patternFill>
      </fill>
    </dxf>
    <dxf>
      <fill>
        <patternFill>
          <bgColor rgb="FFFFE0CC"/>
        </patternFill>
      </fill>
    </dxf>
    <dxf>
      <fill>
        <patternFill>
          <bgColor rgb="FFCCFFCC"/>
        </patternFill>
      </fill>
    </dxf>
    <dxf>
      <fill>
        <patternFill>
          <bgColor rgb="FFFFE0CC"/>
        </patternFill>
      </fill>
    </dxf>
    <dxf>
      <fill>
        <patternFill>
          <bgColor rgb="FFFFCCCC"/>
        </patternFill>
      </fill>
    </dxf>
    <dxf>
      <fill>
        <patternFill>
          <bgColor rgb="FFCCFFCC"/>
        </patternFill>
      </fill>
    </dxf>
    <dxf>
      <fill>
        <patternFill>
          <bgColor rgb="FFFFCCCC"/>
        </patternFill>
      </fill>
    </dxf>
    <dxf>
      <fill>
        <patternFill>
          <bgColor rgb="FFCCFFCC"/>
        </patternFill>
      </fill>
    </dxf>
    <dxf>
      <fill>
        <patternFill>
          <bgColor rgb="FFFFE0CC"/>
        </patternFill>
      </fill>
    </dxf>
    <dxf>
      <fill>
        <patternFill>
          <bgColor rgb="FFFFCCCC"/>
        </patternFill>
      </fill>
    </dxf>
    <dxf>
      <fill>
        <patternFill>
          <bgColor rgb="FFCCFFCC"/>
        </patternFill>
      </fill>
    </dxf>
    <dxf>
      <fill>
        <patternFill>
          <bgColor rgb="FFFFE0CC"/>
        </patternFill>
      </fill>
    </dxf>
    <dxf>
      <fill>
        <patternFill>
          <bgColor rgb="FFFFCCCC"/>
        </patternFill>
      </fill>
    </dxf>
    <dxf>
      <fill>
        <patternFill>
          <bgColor rgb="FFFFE0CC"/>
        </patternFill>
      </fill>
    </dxf>
    <dxf>
      <fill>
        <patternFill>
          <bgColor rgb="FFCCFFCC"/>
        </patternFill>
      </fill>
    </dxf>
    <dxf>
      <fill>
        <patternFill>
          <bgColor rgb="FFCCFFCC"/>
        </patternFill>
      </fill>
    </dxf>
    <dxf>
      <fill>
        <patternFill>
          <bgColor rgb="FFFFE0CC"/>
        </patternFill>
      </fill>
    </dxf>
    <dxf>
      <fill>
        <patternFill>
          <bgColor rgb="FFFFCCCC"/>
        </patternFill>
      </fill>
    </dxf>
    <dxf>
      <fill>
        <patternFill>
          <bgColor rgb="FFFFCCCC"/>
        </patternFill>
      </fill>
    </dxf>
    <dxf>
      <fill>
        <patternFill>
          <bgColor rgb="FFFFE0CC"/>
        </patternFill>
      </fill>
    </dxf>
    <dxf>
      <fill>
        <patternFill>
          <bgColor rgb="FFCCFFCC"/>
        </patternFill>
      </fill>
    </dxf>
    <dxf>
      <fill>
        <patternFill>
          <bgColor rgb="FFFFE0CC"/>
        </patternFill>
      </fill>
    </dxf>
    <dxf>
      <fill>
        <patternFill>
          <bgColor rgb="FFCCFFCC"/>
        </patternFill>
      </fill>
    </dxf>
    <dxf>
      <fill>
        <patternFill>
          <bgColor rgb="FFFFCCCC"/>
        </patternFill>
      </fill>
    </dxf>
    <dxf>
      <fill>
        <patternFill>
          <bgColor rgb="FFCCFFCC"/>
        </patternFill>
      </fill>
    </dxf>
    <dxf>
      <fill>
        <patternFill>
          <bgColor rgb="FFFFE0CC"/>
        </patternFill>
      </fill>
    </dxf>
    <dxf>
      <fill>
        <patternFill>
          <bgColor rgb="FFFFCCCC"/>
        </patternFill>
      </fill>
    </dxf>
    <dxf>
      <fill>
        <patternFill>
          <bgColor rgb="FFFFCCCC"/>
        </patternFill>
      </fill>
    </dxf>
    <dxf>
      <fill>
        <patternFill>
          <bgColor rgb="FFFFE0CC"/>
        </patternFill>
      </fill>
    </dxf>
    <dxf>
      <fill>
        <patternFill>
          <bgColor rgb="FFCCFFCC"/>
        </patternFill>
      </fill>
    </dxf>
    <dxf>
      <fill>
        <patternFill>
          <bgColor rgb="FFCCFFCC"/>
        </patternFill>
      </fill>
    </dxf>
    <dxf>
      <fill>
        <patternFill>
          <bgColor rgb="FFFFE0CC"/>
        </patternFill>
      </fill>
    </dxf>
    <dxf>
      <fill>
        <patternFill>
          <bgColor rgb="FFFFCCCC"/>
        </patternFill>
      </fill>
    </dxf>
    <dxf>
      <fill>
        <patternFill>
          <bgColor rgb="FFCCFFCC"/>
        </patternFill>
      </fill>
    </dxf>
    <dxf>
      <fill>
        <patternFill>
          <bgColor rgb="FFFFCCCC"/>
        </patternFill>
      </fill>
    </dxf>
    <dxf>
      <fill>
        <patternFill>
          <bgColor rgb="FFFFE0CC"/>
        </patternFill>
      </fill>
    </dxf>
    <dxf>
      <fill>
        <patternFill>
          <bgColor rgb="FFFFCCCC"/>
        </patternFill>
      </fill>
    </dxf>
    <dxf>
      <fill>
        <patternFill>
          <bgColor rgb="FFCCFFCC"/>
        </patternFill>
      </fill>
    </dxf>
    <dxf>
      <fill>
        <patternFill>
          <bgColor rgb="FFFFE0CC"/>
        </patternFill>
      </fill>
    </dxf>
    <dxf>
      <fill>
        <patternFill>
          <bgColor rgb="FFFFCCCC"/>
        </patternFill>
      </fill>
    </dxf>
    <dxf>
      <fill>
        <patternFill>
          <bgColor rgb="FFCCFFCC"/>
        </patternFill>
      </fill>
    </dxf>
    <dxf>
      <fill>
        <patternFill>
          <bgColor rgb="FFFFE0CC"/>
        </patternFill>
      </fill>
    </dxf>
    <dxf>
      <fill>
        <patternFill>
          <bgColor rgb="FFFFCCCC"/>
        </patternFill>
      </fill>
    </dxf>
    <dxf>
      <fill>
        <patternFill>
          <bgColor rgb="FFCCFFCC"/>
        </patternFill>
      </fill>
    </dxf>
    <dxf>
      <fill>
        <patternFill>
          <bgColor rgb="FFFFE0CC"/>
        </patternFill>
      </fill>
    </dxf>
    <dxf>
      <fill>
        <patternFill>
          <bgColor rgb="FFFFCCCC"/>
        </patternFill>
      </fill>
    </dxf>
    <dxf>
      <fill>
        <patternFill>
          <bgColor rgb="FFFFE0CC"/>
        </patternFill>
      </fill>
    </dxf>
    <dxf>
      <fill>
        <patternFill>
          <bgColor rgb="FFCCFFCC"/>
        </patternFill>
      </fill>
    </dxf>
    <dxf>
      <fill>
        <patternFill>
          <bgColor rgb="FFCCFFCC"/>
        </patternFill>
      </fill>
    </dxf>
    <dxf>
      <fill>
        <patternFill>
          <bgColor rgb="FFFFCCCC"/>
        </patternFill>
      </fill>
    </dxf>
    <dxf>
      <fill>
        <patternFill>
          <bgColor rgb="FFFFE0CC"/>
        </patternFill>
      </fill>
    </dxf>
    <dxf>
      <fill>
        <patternFill>
          <bgColor rgb="FFCCFFCC"/>
        </patternFill>
      </fill>
    </dxf>
    <dxf>
      <fill>
        <patternFill>
          <bgColor rgb="FFFFE0CC"/>
        </patternFill>
      </fill>
    </dxf>
    <dxf>
      <fill>
        <patternFill>
          <bgColor rgb="FFFFCCCC"/>
        </patternFill>
      </fill>
    </dxf>
    <dxf>
      <fill>
        <patternFill>
          <bgColor rgb="FFFFCCCC"/>
        </patternFill>
      </fill>
    </dxf>
    <dxf>
      <fill>
        <patternFill>
          <bgColor rgb="FFFFE0CC"/>
        </patternFill>
      </fill>
    </dxf>
    <dxf>
      <fill>
        <patternFill>
          <bgColor rgb="FFCCFFCC"/>
        </patternFill>
      </fill>
    </dxf>
    <dxf>
      <fill>
        <patternFill>
          <bgColor rgb="FFCCFFCC"/>
        </patternFill>
      </fill>
    </dxf>
    <dxf>
      <fill>
        <patternFill>
          <bgColor rgb="FFFFE0CC"/>
        </patternFill>
      </fill>
    </dxf>
    <dxf>
      <fill>
        <patternFill>
          <bgColor rgb="FFFFCCCC"/>
        </patternFill>
      </fill>
    </dxf>
    <dxf>
      <fill>
        <patternFill>
          <bgColor rgb="FFFFCCCC"/>
        </patternFill>
      </fill>
    </dxf>
    <dxf>
      <fill>
        <patternFill>
          <bgColor rgb="FFFFE0CC"/>
        </patternFill>
      </fill>
    </dxf>
    <dxf>
      <fill>
        <patternFill>
          <bgColor rgb="FFCCFFCC"/>
        </patternFill>
      </fill>
    </dxf>
    <dxf>
      <fill>
        <patternFill>
          <bgColor rgb="FFFFE0CC"/>
        </patternFill>
      </fill>
    </dxf>
    <dxf>
      <fill>
        <patternFill>
          <bgColor rgb="FFCCFFCC"/>
        </patternFill>
      </fill>
    </dxf>
    <dxf>
      <fill>
        <patternFill>
          <bgColor rgb="FFFFCCCC"/>
        </patternFill>
      </fill>
    </dxf>
    <dxf>
      <fill>
        <patternFill>
          <bgColor rgb="FFFFCCCC"/>
        </patternFill>
      </fill>
    </dxf>
    <dxf>
      <fill>
        <patternFill>
          <bgColor rgb="FFFFE0CC"/>
        </patternFill>
      </fill>
    </dxf>
    <dxf>
      <fill>
        <patternFill>
          <bgColor rgb="FFCCFFCC"/>
        </patternFill>
      </fill>
    </dxf>
    <dxf>
      <fill>
        <patternFill>
          <bgColor rgb="FFCCFFCC"/>
        </patternFill>
      </fill>
    </dxf>
    <dxf>
      <fill>
        <patternFill>
          <bgColor rgb="FFFFE0CC"/>
        </patternFill>
      </fill>
    </dxf>
    <dxf>
      <fill>
        <patternFill>
          <bgColor rgb="FFFFCCCC"/>
        </patternFill>
      </fill>
    </dxf>
    <dxf>
      <fill>
        <patternFill>
          <bgColor rgb="FFCCFFCC"/>
        </patternFill>
      </fill>
    </dxf>
    <dxf>
      <fill>
        <patternFill>
          <bgColor rgb="FFFFE0CC"/>
        </patternFill>
      </fill>
    </dxf>
    <dxf>
      <fill>
        <patternFill>
          <bgColor rgb="FFFFCCCC"/>
        </patternFill>
      </fill>
    </dxf>
    <dxf>
      <fill>
        <patternFill>
          <bgColor rgb="FFFFCCCC"/>
        </patternFill>
      </fill>
    </dxf>
    <dxf>
      <fill>
        <patternFill>
          <bgColor rgb="FFFFE0CC"/>
        </patternFill>
      </fill>
    </dxf>
    <dxf>
      <fill>
        <patternFill>
          <bgColor rgb="FFCCFFCC"/>
        </patternFill>
      </fill>
    </dxf>
    <dxf>
      <fill>
        <patternFill>
          <bgColor rgb="FFFFCCCC"/>
        </patternFill>
      </fill>
    </dxf>
    <dxf>
      <fill>
        <patternFill>
          <bgColor rgb="FFFFE0CC"/>
        </patternFill>
      </fill>
    </dxf>
    <dxf>
      <fill>
        <patternFill>
          <bgColor rgb="FFCCFFCC"/>
        </patternFill>
      </fill>
    </dxf>
    <dxf>
      <fill>
        <patternFill>
          <bgColor rgb="FFCCFFCC"/>
        </patternFill>
      </fill>
    </dxf>
    <dxf>
      <fill>
        <patternFill>
          <bgColor rgb="FFFFE0CC"/>
        </patternFill>
      </fill>
    </dxf>
    <dxf>
      <fill>
        <patternFill>
          <bgColor rgb="FFFFCCCC"/>
        </patternFill>
      </fill>
    </dxf>
    <dxf>
      <fill>
        <patternFill>
          <bgColor rgb="FFFFCCCC"/>
        </patternFill>
      </fill>
    </dxf>
    <dxf>
      <fill>
        <patternFill>
          <bgColor rgb="FFFFE0CC"/>
        </patternFill>
      </fill>
    </dxf>
    <dxf>
      <fill>
        <patternFill>
          <bgColor rgb="FFCCFFCC"/>
        </patternFill>
      </fill>
    </dxf>
    <dxf>
      <fill>
        <patternFill>
          <bgColor rgb="FFFFCCCC"/>
        </patternFill>
      </fill>
    </dxf>
    <dxf>
      <fill>
        <patternFill>
          <bgColor rgb="FFFFE0CC"/>
        </patternFill>
      </fill>
    </dxf>
    <dxf>
      <fill>
        <patternFill>
          <bgColor rgb="FFCCFFCC"/>
        </patternFill>
      </fill>
    </dxf>
    <dxf>
      <fill>
        <patternFill>
          <bgColor rgb="FFFFE0CC"/>
        </patternFill>
      </fill>
    </dxf>
    <dxf>
      <fill>
        <patternFill>
          <bgColor rgb="FFFFCCCC"/>
        </patternFill>
      </fill>
    </dxf>
    <dxf>
      <fill>
        <patternFill>
          <bgColor rgb="FFCCFFCC"/>
        </patternFill>
      </fill>
    </dxf>
    <dxf>
      <fill>
        <patternFill>
          <bgColor rgb="FFFFCCCC"/>
        </patternFill>
      </fill>
    </dxf>
    <dxf>
      <fill>
        <patternFill>
          <bgColor rgb="FFFFE0CC"/>
        </patternFill>
      </fill>
    </dxf>
    <dxf>
      <fill>
        <patternFill>
          <bgColor rgb="FFCCFFCC"/>
        </patternFill>
      </fill>
    </dxf>
    <dxf>
      <fill>
        <patternFill>
          <bgColor rgb="FFFFCCCC"/>
        </patternFill>
      </fill>
    </dxf>
    <dxf>
      <fill>
        <patternFill>
          <bgColor rgb="FFFFE0CC"/>
        </patternFill>
      </fill>
    </dxf>
    <dxf>
      <fill>
        <patternFill>
          <bgColor rgb="FFCCFFCC"/>
        </patternFill>
      </fill>
    </dxf>
    <dxf>
      <fill>
        <patternFill>
          <bgColor rgb="FFFFE0CC"/>
        </patternFill>
      </fill>
    </dxf>
    <dxf>
      <fill>
        <patternFill>
          <bgColor rgb="FFFFCCCC"/>
        </patternFill>
      </fill>
    </dxf>
    <dxf>
      <fill>
        <patternFill>
          <bgColor rgb="FFCCFFCC"/>
        </patternFill>
      </fill>
    </dxf>
    <dxf>
      <fill>
        <patternFill>
          <bgColor rgb="FFFFCCCC"/>
        </patternFill>
      </fill>
    </dxf>
    <dxf>
      <fill>
        <patternFill>
          <bgColor rgb="FFCCFFCC"/>
        </patternFill>
      </fill>
    </dxf>
    <dxf>
      <fill>
        <patternFill>
          <bgColor rgb="FFFFE0CC"/>
        </patternFill>
      </fill>
    </dxf>
    <dxf>
      <fill>
        <patternFill>
          <bgColor rgb="FFFFE0CC"/>
        </patternFill>
      </fill>
    </dxf>
    <dxf>
      <fill>
        <patternFill>
          <bgColor rgb="FFFFCCCC"/>
        </patternFill>
      </fill>
    </dxf>
    <dxf>
      <fill>
        <patternFill>
          <bgColor rgb="FFCCFFCC"/>
        </patternFill>
      </fill>
    </dxf>
    <dxf>
      <fill>
        <patternFill>
          <bgColor rgb="FFFFCCCC"/>
        </patternFill>
      </fill>
    </dxf>
    <dxf>
      <fill>
        <patternFill>
          <bgColor rgb="FFFFE0CC"/>
        </patternFill>
      </fill>
    </dxf>
    <dxf>
      <fill>
        <patternFill>
          <bgColor rgb="FFCCFFCC"/>
        </patternFill>
      </fill>
    </dxf>
    <dxf>
      <fill>
        <patternFill>
          <bgColor rgb="FFFFE0CC"/>
        </patternFill>
      </fill>
    </dxf>
    <dxf>
      <fill>
        <patternFill>
          <bgColor rgb="FFFFCCCC"/>
        </patternFill>
      </fill>
    </dxf>
    <dxf>
      <fill>
        <patternFill>
          <bgColor rgb="FFCCFFCC"/>
        </patternFill>
      </fill>
    </dxf>
    <dxf>
      <fill>
        <patternFill>
          <bgColor rgb="FFFFCCCC"/>
        </patternFill>
      </fill>
    </dxf>
    <dxf>
      <fill>
        <patternFill>
          <bgColor rgb="FFFFE0CC"/>
        </patternFill>
      </fill>
    </dxf>
    <dxf>
      <fill>
        <patternFill>
          <bgColor rgb="FFCCFFCC"/>
        </patternFill>
      </fill>
    </dxf>
    <dxf>
      <fill>
        <patternFill>
          <bgColor rgb="FFFFE0CC"/>
        </patternFill>
      </fill>
    </dxf>
    <dxf>
      <fill>
        <patternFill>
          <bgColor rgb="FFCCFFCC"/>
        </patternFill>
      </fill>
    </dxf>
    <dxf>
      <fill>
        <patternFill>
          <bgColor rgb="FFFFCCCC"/>
        </patternFill>
      </fill>
    </dxf>
    <dxf>
      <fill>
        <patternFill>
          <bgColor rgb="FFFFCCCC"/>
        </patternFill>
      </fill>
    </dxf>
    <dxf>
      <fill>
        <patternFill>
          <bgColor rgb="FFCCFFCC"/>
        </patternFill>
      </fill>
    </dxf>
    <dxf>
      <fill>
        <patternFill>
          <bgColor rgb="FFFFE0CC"/>
        </patternFill>
      </fill>
    </dxf>
    <dxf>
      <fill>
        <patternFill>
          <bgColor rgb="FFFFE0CC"/>
        </patternFill>
      </fill>
    </dxf>
    <dxf>
      <fill>
        <patternFill>
          <bgColor rgb="FFCCFFCC"/>
        </patternFill>
      </fill>
    </dxf>
    <dxf>
      <fill>
        <patternFill>
          <bgColor rgb="FFFFCCCC"/>
        </patternFill>
      </fill>
    </dxf>
    <dxf>
      <fill>
        <patternFill>
          <bgColor rgb="FFFFCCCC"/>
        </patternFill>
      </fill>
    </dxf>
    <dxf>
      <fill>
        <patternFill>
          <bgColor rgb="FFFFE0CC"/>
        </patternFill>
      </fill>
    </dxf>
    <dxf>
      <fill>
        <patternFill>
          <bgColor rgb="FFCCFFCC"/>
        </patternFill>
      </fill>
    </dxf>
    <dxf>
      <fill>
        <patternFill>
          <bgColor rgb="FFCCFFCC"/>
        </patternFill>
      </fill>
    </dxf>
    <dxf>
      <fill>
        <patternFill>
          <bgColor rgb="FFFFE0CC"/>
        </patternFill>
      </fill>
    </dxf>
    <dxf>
      <fill>
        <patternFill>
          <bgColor rgb="FFFFCCCC"/>
        </patternFill>
      </fill>
    </dxf>
    <dxf>
      <fill>
        <patternFill>
          <bgColor rgb="FFFFE0CC"/>
        </patternFill>
      </fill>
    </dxf>
    <dxf>
      <fill>
        <patternFill>
          <bgColor rgb="FFFFCCCC"/>
        </patternFill>
      </fill>
    </dxf>
    <dxf>
      <fill>
        <patternFill>
          <bgColor rgb="FFCCFFCC"/>
        </patternFill>
      </fill>
    </dxf>
    <dxf>
      <fill>
        <patternFill>
          <bgColor rgb="FFFFCCCC"/>
        </patternFill>
      </fill>
    </dxf>
    <dxf>
      <fill>
        <patternFill>
          <bgColor rgb="FFFFE0CC"/>
        </patternFill>
      </fill>
    </dxf>
    <dxf>
      <fill>
        <patternFill>
          <bgColor rgb="FFCCFFCC"/>
        </patternFill>
      </fill>
    </dxf>
    <dxf>
      <fill>
        <patternFill>
          <bgColor rgb="FFFFE0CC"/>
        </patternFill>
      </fill>
    </dxf>
    <dxf>
      <fill>
        <patternFill>
          <bgColor rgb="FFCCFFCC"/>
        </patternFill>
      </fill>
    </dxf>
    <dxf>
      <fill>
        <patternFill>
          <bgColor rgb="FFFFCCCC"/>
        </patternFill>
      </fill>
    </dxf>
    <dxf>
      <fill>
        <patternFill>
          <bgColor rgb="FFFFE0CC"/>
        </patternFill>
      </fill>
    </dxf>
    <dxf>
      <fill>
        <patternFill>
          <bgColor rgb="FFCCFFCC"/>
        </patternFill>
      </fill>
    </dxf>
    <dxf>
      <fill>
        <patternFill>
          <bgColor rgb="FFFFCCCC"/>
        </patternFill>
      </fill>
    </dxf>
    <dxf>
      <fill>
        <patternFill>
          <bgColor rgb="FFFFE0CC"/>
        </patternFill>
      </fill>
    </dxf>
    <dxf>
      <fill>
        <patternFill>
          <bgColor rgb="FFCCFFCC"/>
        </patternFill>
      </fill>
    </dxf>
    <dxf>
      <fill>
        <patternFill>
          <bgColor rgb="FFFFCCCC"/>
        </patternFill>
      </fill>
    </dxf>
    <dxf>
      <fill>
        <patternFill>
          <bgColor rgb="FFFFCCCC"/>
        </patternFill>
      </fill>
    </dxf>
    <dxf>
      <fill>
        <patternFill>
          <bgColor rgb="FFFFE0CC"/>
        </patternFill>
      </fill>
    </dxf>
    <dxf>
      <fill>
        <patternFill>
          <bgColor rgb="FFCCFFCC"/>
        </patternFill>
      </fill>
    </dxf>
    <dxf>
      <fill>
        <patternFill>
          <bgColor rgb="FFFFCCCC"/>
        </patternFill>
      </fill>
    </dxf>
    <dxf>
      <fill>
        <patternFill>
          <bgColor rgb="FFCCFFCC"/>
        </patternFill>
      </fill>
    </dxf>
    <dxf>
      <fill>
        <patternFill>
          <bgColor rgb="FFFFE0CC"/>
        </patternFill>
      </fill>
    </dxf>
    <dxf>
      <fill>
        <patternFill>
          <bgColor rgb="FFCCFFCC"/>
        </patternFill>
      </fill>
    </dxf>
    <dxf>
      <fill>
        <patternFill>
          <bgColor rgb="FFFFE0CC"/>
        </patternFill>
      </fill>
    </dxf>
    <dxf>
      <fill>
        <patternFill>
          <bgColor rgb="FFFFCCCC"/>
        </patternFill>
      </fill>
    </dxf>
    <dxf>
      <fill>
        <patternFill>
          <bgColor rgb="FFFFCCCC"/>
        </patternFill>
      </fill>
    </dxf>
    <dxf>
      <fill>
        <patternFill>
          <bgColor rgb="FFFFE0CC"/>
        </patternFill>
      </fill>
    </dxf>
    <dxf>
      <fill>
        <patternFill>
          <bgColor rgb="FFCCFFCC"/>
        </patternFill>
      </fill>
    </dxf>
    <dxf>
      <fill>
        <patternFill>
          <bgColor rgb="FFFFCCCC"/>
        </patternFill>
      </fill>
    </dxf>
    <dxf>
      <fill>
        <patternFill>
          <bgColor rgb="FFFFE0CC"/>
        </patternFill>
      </fill>
    </dxf>
    <dxf>
      <fill>
        <patternFill>
          <bgColor rgb="FFCCFFCC"/>
        </patternFill>
      </fill>
    </dxf>
    <dxf>
      <fill>
        <patternFill>
          <bgColor rgb="FFFFCCCC"/>
        </patternFill>
      </fill>
    </dxf>
    <dxf>
      <fill>
        <patternFill>
          <bgColor rgb="FFCCFFCC"/>
        </patternFill>
      </fill>
    </dxf>
    <dxf>
      <fill>
        <patternFill>
          <bgColor rgb="FFFFE0CC"/>
        </patternFill>
      </fill>
    </dxf>
    <dxf>
      <fill>
        <patternFill>
          <bgColor rgb="FFFFCCCC"/>
        </patternFill>
      </fill>
    </dxf>
    <dxf>
      <fill>
        <patternFill>
          <bgColor rgb="FFFFE0CC"/>
        </patternFill>
      </fill>
    </dxf>
    <dxf>
      <fill>
        <patternFill>
          <bgColor rgb="FFCCFFCC"/>
        </patternFill>
      </fill>
    </dxf>
    <dxf>
      <fill>
        <patternFill>
          <bgColor rgb="FFCCFFCC"/>
        </patternFill>
      </fill>
    </dxf>
    <dxf>
      <fill>
        <patternFill>
          <bgColor rgb="FFFFE0CC"/>
        </patternFill>
      </fill>
    </dxf>
    <dxf>
      <fill>
        <patternFill>
          <bgColor rgb="FFFFCCCC"/>
        </patternFill>
      </fill>
    </dxf>
    <dxf>
      <fill>
        <patternFill>
          <bgColor rgb="FFFFCCCC"/>
        </patternFill>
      </fill>
    </dxf>
    <dxf>
      <fill>
        <patternFill>
          <bgColor rgb="FFFFE0CC"/>
        </patternFill>
      </fill>
    </dxf>
    <dxf>
      <fill>
        <patternFill>
          <bgColor rgb="FFCCFFCC"/>
        </patternFill>
      </fill>
    </dxf>
    <dxf>
      <fill>
        <patternFill>
          <bgColor rgb="FFFFCCCC"/>
        </patternFill>
      </fill>
    </dxf>
    <dxf>
      <fill>
        <patternFill>
          <bgColor rgb="FFFFE0CC"/>
        </patternFill>
      </fill>
    </dxf>
    <dxf>
      <fill>
        <patternFill>
          <bgColor rgb="FFCCFFCC"/>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CCC"/>
      <rgbColor rgb="FF777777"/>
      <rgbColor rgb="FF9999FF"/>
      <rgbColor rgb="FF993366"/>
      <rgbColor rgb="FFFBF0EC"/>
      <rgbColor rgb="FFF4F4F4"/>
      <rgbColor rgb="FF660066"/>
      <rgbColor rgb="FFD96B4E"/>
      <rgbColor rgb="FF0066CC"/>
      <rgbColor rgb="FFFFE0CC"/>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99"/>
      <rgbColor rgb="FFCC99FF"/>
      <rgbColor rgb="FFFFCCCC"/>
      <rgbColor rgb="FF3366FF"/>
      <rgbColor rgb="FF33CCCC"/>
      <rgbColor rgb="FF99CC00"/>
      <rgbColor rgb="FFFFCC00"/>
      <rgbColor rgb="FFFF9900"/>
      <rgbColor rgb="FFFF6600"/>
      <rgbColor rgb="FF8D6E63"/>
      <rgbColor rgb="FF969696"/>
      <rgbColor rgb="FF003366"/>
      <rgbColor rgb="FF339966"/>
      <rgbColor rgb="FF003300"/>
      <rgbColor rgb="FF333300"/>
      <rgbColor rgb="FF993300"/>
      <rgbColor rgb="FF993366"/>
      <rgbColor rgb="FF37474F"/>
      <rgbColor rgb="FF312D2F"/>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8"/>
  <sheetViews>
    <sheetView showGridLines="0" tabSelected="1" zoomScaleNormal="100" workbookViewId="0">
      <selection activeCell="A2" sqref="A2:O2"/>
    </sheetView>
  </sheetViews>
  <sheetFormatPr baseColWidth="10" defaultColWidth="8.7109375" defaultRowHeight="15" x14ac:dyDescent="0.25"/>
  <cols>
    <col min="1" max="1" width="6" customWidth="1"/>
    <col min="2" max="2" width="28" customWidth="1"/>
    <col min="3" max="3" width="20" customWidth="1"/>
    <col min="4" max="5" width="12" customWidth="1"/>
    <col min="6" max="7" width="6" customWidth="1"/>
    <col min="8" max="8" width="8" customWidth="1"/>
    <col min="9" max="10" width="6" customWidth="1"/>
    <col min="11" max="11" width="8" customWidth="1"/>
    <col min="12" max="13" width="6" customWidth="1"/>
    <col min="14" max="14" width="8" customWidth="1"/>
    <col min="15" max="15" width="18" customWidth="1"/>
  </cols>
  <sheetData>
    <row r="1" spans="1:15" ht="30" customHeight="1" x14ac:dyDescent="0.25">
      <c r="A1" s="14" t="s">
        <v>0</v>
      </c>
      <c r="B1" s="14"/>
      <c r="C1" s="14"/>
      <c r="D1" s="14"/>
      <c r="E1" s="14"/>
      <c r="F1" s="14"/>
      <c r="G1" s="14"/>
      <c r="H1" s="14"/>
      <c r="I1" s="14"/>
      <c r="J1" s="14"/>
      <c r="K1" s="14"/>
      <c r="L1" s="14"/>
      <c r="M1" s="14"/>
      <c r="N1" s="14"/>
      <c r="O1" s="14"/>
    </row>
    <row r="2" spans="1:15" ht="18" customHeight="1" x14ac:dyDescent="0.25">
      <c r="A2" s="13" t="s">
        <v>1</v>
      </c>
      <c r="B2" s="13"/>
      <c r="C2" s="13"/>
      <c r="D2" s="13"/>
      <c r="E2" s="13"/>
      <c r="F2" s="13"/>
      <c r="G2" s="13"/>
      <c r="H2" s="13"/>
      <c r="I2" s="13"/>
      <c r="J2" s="13"/>
      <c r="K2" s="13"/>
      <c r="L2" s="13"/>
      <c r="M2" s="13"/>
      <c r="N2" s="13"/>
      <c r="O2" s="13"/>
    </row>
    <row r="4" spans="1:15" ht="18" customHeight="1" x14ac:dyDescent="0.25">
      <c r="A4" s="12" t="s">
        <v>2</v>
      </c>
      <c r="B4" s="12"/>
      <c r="C4" s="12"/>
      <c r="D4" s="12"/>
      <c r="E4" s="12"/>
      <c r="F4" s="12"/>
      <c r="G4" s="12"/>
      <c r="H4" s="12"/>
      <c r="I4" s="12"/>
      <c r="J4" s="12"/>
      <c r="K4" s="12"/>
      <c r="L4" s="12"/>
      <c r="M4" s="12"/>
      <c r="N4" s="12"/>
      <c r="O4" s="12"/>
    </row>
    <row r="5" spans="1:15" ht="19.5" customHeight="1" x14ac:dyDescent="0.25">
      <c r="A5" s="15" t="s">
        <v>3</v>
      </c>
      <c r="B5" s="15" t="s">
        <v>4</v>
      </c>
      <c r="C5" s="15" t="s">
        <v>5</v>
      </c>
      <c r="D5" s="15" t="s">
        <v>6</v>
      </c>
      <c r="E5" s="15" t="s">
        <v>7</v>
      </c>
      <c r="F5" s="11" t="s">
        <v>8</v>
      </c>
      <c r="G5" s="11"/>
      <c r="H5" s="11"/>
      <c r="I5" s="10" t="s">
        <v>9</v>
      </c>
      <c r="J5" s="10"/>
      <c r="K5" s="10"/>
      <c r="L5" s="9" t="s">
        <v>10</v>
      </c>
      <c r="M5" s="9"/>
      <c r="N5" s="9"/>
      <c r="O5" s="15" t="s">
        <v>11</v>
      </c>
    </row>
    <row r="6" spans="1:15" ht="15.75" customHeight="1" x14ac:dyDescent="0.25">
      <c r="A6" s="19"/>
      <c r="B6" s="19"/>
      <c r="C6" s="19"/>
      <c r="D6" s="19"/>
      <c r="E6" s="19"/>
      <c r="F6" s="16" t="s">
        <v>12</v>
      </c>
      <c r="G6" s="16" t="s">
        <v>13</v>
      </c>
      <c r="H6" s="16" t="s">
        <v>14</v>
      </c>
      <c r="I6" s="17" t="s">
        <v>12</v>
      </c>
      <c r="J6" s="17" t="s">
        <v>13</v>
      </c>
      <c r="K6" s="17" t="s">
        <v>14</v>
      </c>
      <c r="L6" s="18" t="s">
        <v>12</v>
      </c>
      <c r="M6" s="18" t="s">
        <v>13</v>
      </c>
      <c r="N6" s="18" t="s">
        <v>14</v>
      </c>
      <c r="O6" s="19"/>
    </row>
    <row r="7" spans="1:15" ht="19.5" customHeight="1" x14ac:dyDescent="0.25">
      <c r="A7" s="20" t="s">
        <v>15</v>
      </c>
      <c r="B7" s="21"/>
      <c r="C7" s="21"/>
      <c r="D7" s="22">
        <v>0</v>
      </c>
      <c r="E7" s="21" t="s">
        <v>16</v>
      </c>
      <c r="F7" s="23"/>
      <c r="G7" s="23"/>
      <c r="H7" s="24"/>
      <c r="I7" s="23"/>
      <c r="J7" s="23"/>
      <c r="K7" s="24"/>
      <c r="L7" s="23"/>
      <c r="M7" s="23"/>
      <c r="N7" s="24"/>
      <c r="O7" s="21"/>
    </row>
    <row r="8" spans="1:15" ht="19.5" customHeight="1" x14ac:dyDescent="0.25">
      <c r="A8" s="25" t="s">
        <v>17</v>
      </c>
      <c r="B8" s="21"/>
      <c r="C8" s="21"/>
      <c r="D8" s="22">
        <v>0</v>
      </c>
      <c r="E8" s="21" t="s">
        <v>16</v>
      </c>
      <c r="F8" s="23"/>
      <c r="G8" s="23"/>
      <c r="H8" s="24"/>
      <c r="I8" s="23"/>
      <c r="J8" s="23"/>
      <c r="K8" s="24"/>
      <c r="L8" s="23"/>
      <c r="M8" s="23"/>
      <c r="N8" s="24"/>
      <c r="O8" s="21"/>
    </row>
    <row r="9" spans="1:15" ht="19.5" customHeight="1" x14ac:dyDescent="0.25">
      <c r="A9" s="20" t="s">
        <v>18</v>
      </c>
      <c r="B9" s="21"/>
      <c r="C9" s="21"/>
      <c r="D9" s="22">
        <v>0</v>
      </c>
      <c r="E9" s="21" t="s">
        <v>16</v>
      </c>
      <c r="F9" s="23"/>
      <c r="G9" s="23"/>
      <c r="H9" s="24"/>
      <c r="I9" s="23"/>
      <c r="J9" s="23"/>
      <c r="K9" s="24"/>
      <c r="L9" s="23"/>
      <c r="M9" s="23"/>
      <c r="N9" s="24"/>
      <c r="O9" s="21"/>
    </row>
    <row r="10" spans="1:15" ht="19.5" customHeight="1" x14ac:dyDescent="0.25">
      <c r="A10" s="25" t="s">
        <v>19</v>
      </c>
      <c r="B10" s="21"/>
      <c r="C10" s="21"/>
      <c r="D10" s="22">
        <v>0</v>
      </c>
      <c r="E10" s="21" t="s">
        <v>16</v>
      </c>
      <c r="F10" s="23"/>
      <c r="G10" s="23"/>
      <c r="H10" s="24"/>
      <c r="I10" s="23"/>
      <c r="J10" s="23"/>
      <c r="K10" s="24"/>
      <c r="L10" s="23"/>
      <c r="M10" s="23"/>
      <c r="N10" s="24"/>
      <c r="O10" s="21"/>
    </row>
    <row r="11" spans="1:15" ht="19.5" customHeight="1" x14ac:dyDescent="0.25">
      <c r="A11" s="20" t="s">
        <v>20</v>
      </c>
      <c r="B11" s="21"/>
      <c r="C11" s="21"/>
      <c r="D11" s="22">
        <v>0</v>
      </c>
      <c r="E11" s="21" t="s">
        <v>16</v>
      </c>
      <c r="F11" s="23"/>
      <c r="G11" s="23"/>
      <c r="H11" s="24"/>
      <c r="I11" s="23"/>
      <c r="J11" s="23"/>
      <c r="K11" s="24"/>
      <c r="L11" s="23"/>
      <c r="M11" s="23"/>
      <c r="N11" s="24"/>
      <c r="O11" s="21"/>
    </row>
    <row r="12" spans="1:15" ht="19.5" customHeight="1" x14ac:dyDescent="0.25">
      <c r="A12" s="25" t="s">
        <v>21</v>
      </c>
      <c r="B12" s="21"/>
      <c r="C12" s="21"/>
      <c r="D12" s="22">
        <v>0</v>
      </c>
      <c r="E12" s="21" t="s">
        <v>16</v>
      </c>
      <c r="F12" s="23"/>
      <c r="G12" s="23"/>
      <c r="H12" s="24"/>
      <c r="I12" s="23"/>
      <c r="J12" s="23"/>
      <c r="K12" s="24"/>
      <c r="L12" s="23"/>
      <c r="M12" s="23"/>
      <c r="N12" s="24"/>
      <c r="O12" s="21"/>
    </row>
    <row r="13" spans="1:15" ht="19.5" customHeight="1" x14ac:dyDescent="0.25">
      <c r="A13" s="20" t="s">
        <v>22</v>
      </c>
      <c r="B13" s="21"/>
      <c r="C13" s="21"/>
      <c r="D13" s="22">
        <v>0</v>
      </c>
      <c r="E13" s="21" t="s">
        <v>16</v>
      </c>
      <c r="F13" s="23"/>
      <c r="G13" s="23"/>
      <c r="H13" s="24"/>
      <c r="I13" s="23"/>
      <c r="J13" s="23"/>
      <c r="K13" s="24"/>
      <c r="L13" s="23"/>
      <c r="M13" s="23"/>
      <c r="N13" s="24"/>
      <c r="O13" s="21"/>
    </row>
    <row r="14" spans="1:15" ht="19.5" customHeight="1" x14ac:dyDescent="0.25">
      <c r="A14" s="25" t="s">
        <v>23</v>
      </c>
      <c r="B14" s="21"/>
      <c r="C14" s="21"/>
      <c r="D14" s="22">
        <v>0</v>
      </c>
      <c r="E14" s="21" t="s">
        <v>16</v>
      </c>
      <c r="F14" s="23"/>
      <c r="G14" s="23"/>
      <c r="H14" s="24"/>
      <c r="I14" s="23"/>
      <c r="J14" s="23"/>
      <c r="K14" s="24"/>
      <c r="L14" s="23"/>
      <c r="M14" s="23"/>
      <c r="N14" s="24"/>
      <c r="O14" s="21"/>
    </row>
    <row r="15" spans="1:15" ht="19.5" customHeight="1" x14ac:dyDescent="0.25">
      <c r="A15" s="20" t="s">
        <v>24</v>
      </c>
      <c r="B15" s="21"/>
      <c r="C15" s="21"/>
      <c r="D15" s="22">
        <v>0</v>
      </c>
      <c r="E15" s="21" t="s">
        <v>16</v>
      </c>
      <c r="F15" s="23"/>
      <c r="G15" s="23"/>
      <c r="H15" s="24"/>
      <c r="I15" s="23"/>
      <c r="J15" s="23"/>
      <c r="K15" s="24"/>
      <c r="L15" s="23"/>
      <c r="M15" s="23"/>
      <c r="N15" s="24"/>
      <c r="O15" s="21"/>
    </row>
    <row r="16" spans="1:15" ht="19.5" customHeight="1" x14ac:dyDescent="0.25">
      <c r="A16" s="25" t="s">
        <v>25</v>
      </c>
      <c r="B16" s="21"/>
      <c r="C16" s="21"/>
      <c r="D16" s="22">
        <v>0</v>
      </c>
      <c r="E16" s="21" t="s">
        <v>16</v>
      </c>
      <c r="F16" s="23"/>
      <c r="G16" s="23"/>
      <c r="H16" s="24"/>
      <c r="I16" s="23"/>
      <c r="J16" s="23"/>
      <c r="K16" s="24"/>
      <c r="L16" s="23"/>
      <c r="M16" s="23"/>
      <c r="N16" s="24"/>
      <c r="O16" s="21"/>
    </row>
    <row r="18" spans="1:15" ht="43.5" customHeight="1" x14ac:dyDescent="0.25">
      <c r="A18" s="8" t="s">
        <v>88</v>
      </c>
      <c r="B18" s="8"/>
      <c r="C18" s="8"/>
      <c r="D18" s="8"/>
      <c r="E18" s="8"/>
      <c r="F18" s="8"/>
      <c r="G18" s="8"/>
      <c r="H18" s="8"/>
      <c r="I18" s="8"/>
      <c r="J18" s="8"/>
      <c r="K18" s="8"/>
      <c r="L18" s="8"/>
      <c r="M18" s="8"/>
      <c r="N18" s="8"/>
      <c r="O18" s="8"/>
    </row>
  </sheetData>
  <mergeCells count="7">
    <mergeCell ref="A18:O18"/>
    <mergeCell ref="A1:O1"/>
    <mergeCell ref="A2:O2"/>
    <mergeCell ref="A4:O4"/>
    <mergeCell ref="F5:H5"/>
    <mergeCell ref="I5:K5"/>
    <mergeCell ref="L5:N5"/>
  </mergeCells>
  <dataValidations count="1">
    <dataValidation type="list" sqref="E7:E16" xr:uid="{00000000-0002-0000-0000-000000000000}">
      <formula1>"Occupe,Vacant,En renovation"</formula1>
      <formula2>0</formula2>
    </dataValidation>
  </dataValidation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20"/>
  <sheetViews>
    <sheetView showGridLines="0" zoomScaleNormal="100" workbookViewId="0">
      <selection activeCell="A21" sqref="A21"/>
    </sheetView>
  </sheetViews>
  <sheetFormatPr baseColWidth="10" defaultColWidth="8.7109375" defaultRowHeight="15" x14ac:dyDescent="0.25"/>
  <cols>
    <col min="1" max="1" width="6" customWidth="1"/>
    <col min="2" max="2" width="20" customWidth="1"/>
    <col min="3" max="3" width="16" customWidth="1"/>
    <col min="4" max="4" width="10" customWidth="1"/>
    <col min="5" max="5" width="8" bestFit="1" customWidth="1"/>
    <col min="6" max="6" width="7" customWidth="1"/>
    <col min="7" max="7" width="9" customWidth="1"/>
    <col min="8" max="8" width="5" customWidth="1"/>
    <col min="9" max="9" width="7" customWidth="1"/>
    <col min="10" max="10" width="9" customWidth="1"/>
    <col min="11" max="11" width="5" customWidth="1"/>
    <col min="12" max="12" width="7" customWidth="1"/>
    <col min="13" max="13" width="9" customWidth="1"/>
    <col min="14" max="14" width="5" customWidth="1"/>
    <col min="15" max="15" width="7" customWidth="1"/>
    <col min="16" max="16" width="9" customWidth="1"/>
    <col min="17" max="17" width="5" customWidth="1"/>
    <col min="18" max="18" width="7" customWidth="1"/>
    <col min="19" max="19" width="9" customWidth="1"/>
    <col min="20" max="20" width="5" customWidth="1"/>
    <col min="21" max="21" width="7" customWidth="1"/>
    <col min="22" max="22" width="9" customWidth="1"/>
    <col min="23" max="23" width="5" customWidth="1"/>
    <col min="24" max="24" width="7" customWidth="1"/>
    <col min="25" max="25" width="9" customWidth="1"/>
    <col min="26" max="26" width="5" customWidth="1"/>
    <col min="27" max="27" width="7" customWidth="1"/>
    <col min="28" max="28" width="9" customWidth="1"/>
    <col min="29" max="29" width="5" customWidth="1"/>
    <col min="30" max="30" width="7" customWidth="1"/>
    <col min="31" max="31" width="9" customWidth="1"/>
    <col min="32" max="32" width="5" customWidth="1"/>
    <col min="33" max="33" width="7" customWidth="1"/>
    <col min="34" max="34" width="9" customWidth="1"/>
    <col min="35" max="35" width="5" customWidth="1"/>
    <col min="36" max="36" width="7" customWidth="1"/>
    <col min="37" max="37" width="9" customWidth="1"/>
    <col min="38" max="38" width="5" customWidth="1"/>
    <col min="39" max="39" width="7" customWidth="1"/>
    <col min="40" max="40" width="9" customWidth="1"/>
  </cols>
  <sheetData>
    <row r="1" spans="1:41" ht="30" customHeight="1" x14ac:dyDescent="0.25">
      <c r="A1" s="14" t="s">
        <v>26</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row>
    <row r="2" spans="1:41" ht="18" customHeight="1" x14ac:dyDescent="0.25">
      <c r="A2" s="13" t="s">
        <v>27</v>
      </c>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row>
    <row r="3" spans="1:41" ht="15" customHeight="1" x14ac:dyDescent="0.25">
      <c r="A3" s="26" t="s">
        <v>28</v>
      </c>
      <c r="B3" s="27">
        <v>2026</v>
      </c>
    </row>
    <row r="5" spans="1:41" ht="15" customHeight="1" x14ac:dyDescent="0.25">
      <c r="A5" s="28" t="s">
        <v>29</v>
      </c>
      <c r="C5" s="29" t="s">
        <v>30</v>
      </c>
      <c r="D5" s="30" t="s">
        <v>31</v>
      </c>
      <c r="E5" s="31" t="s">
        <v>32</v>
      </c>
    </row>
    <row r="7" spans="1:41" ht="19.5" customHeight="1" x14ac:dyDescent="0.25">
      <c r="A7" s="32" t="s">
        <v>3</v>
      </c>
      <c r="B7" s="32" t="s">
        <v>4</v>
      </c>
      <c r="C7" s="32" t="s">
        <v>5</v>
      </c>
      <c r="D7" s="32" t="s">
        <v>6</v>
      </c>
      <c r="E7" s="7" t="s">
        <v>33</v>
      </c>
      <c r="F7" s="7"/>
      <c r="G7" s="7"/>
      <c r="H7" s="7" t="s">
        <v>34</v>
      </c>
      <c r="I7" s="7"/>
      <c r="J7" s="7"/>
      <c r="K7" s="7" t="s">
        <v>35</v>
      </c>
      <c r="L7" s="7"/>
      <c r="M7" s="7"/>
      <c r="N7" s="7" t="s">
        <v>36</v>
      </c>
      <c r="O7" s="7"/>
      <c r="P7" s="7"/>
      <c r="Q7" s="7" t="s">
        <v>37</v>
      </c>
      <c r="R7" s="7"/>
      <c r="S7" s="7"/>
      <c r="T7" s="7" t="s">
        <v>38</v>
      </c>
      <c r="U7" s="7"/>
      <c r="V7" s="7"/>
      <c r="W7" s="7" t="s">
        <v>39</v>
      </c>
      <c r="X7" s="7"/>
      <c r="Y7" s="7"/>
      <c r="Z7" s="7" t="s">
        <v>40</v>
      </c>
      <c r="AA7" s="7"/>
      <c r="AB7" s="7"/>
      <c r="AC7" s="7" t="s">
        <v>41</v>
      </c>
      <c r="AD7" s="7"/>
      <c r="AE7" s="7"/>
      <c r="AF7" s="7" t="s">
        <v>42</v>
      </c>
      <c r="AG7" s="7"/>
      <c r="AH7" s="7"/>
      <c r="AI7" s="7" t="s">
        <v>43</v>
      </c>
      <c r="AJ7" s="7"/>
      <c r="AK7" s="7"/>
      <c r="AL7" s="7" t="s">
        <v>44</v>
      </c>
      <c r="AM7" s="7"/>
      <c r="AN7" s="7"/>
    </row>
    <row r="8" spans="1:41" ht="15.75" customHeight="1" x14ac:dyDescent="0.25">
      <c r="A8" s="19"/>
      <c r="B8" s="19"/>
      <c r="C8" s="19"/>
      <c r="D8" s="19"/>
      <c r="E8" s="16" t="s">
        <v>12</v>
      </c>
      <c r="F8" s="16" t="s">
        <v>14</v>
      </c>
      <c r="G8" s="33" t="s">
        <v>45</v>
      </c>
      <c r="H8" s="16" t="s">
        <v>12</v>
      </c>
      <c r="I8" s="16" t="s">
        <v>14</v>
      </c>
      <c r="J8" s="33" t="s">
        <v>45</v>
      </c>
      <c r="K8" s="16" t="s">
        <v>12</v>
      </c>
      <c r="L8" s="16" t="s">
        <v>14</v>
      </c>
      <c r="M8" s="33" t="s">
        <v>45</v>
      </c>
      <c r="N8" s="16" t="s">
        <v>12</v>
      </c>
      <c r="O8" s="16" t="s">
        <v>14</v>
      </c>
      <c r="P8" s="33" t="s">
        <v>45</v>
      </c>
      <c r="Q8" s="16" t="s">
        <v>12</v>
      </c>
      <c r="R8" s="16" t="s">
        <v>14</v>
      </c>
      <c r="S8" s="33" t="s">
        <v>45</v>
      </c>
      <c r="T8" s="16" t="s">
        <v>12</v>
      </c>
      <c r="U8" s="16" t="s">
        <v>14</v>
      </c>
      <c r="V8" s="33" t="s">
        <v>45</v>
      </c>
      <c r="W8" s="16" t="s">
        <v>12</v>
      </c>
      <c r="X8" s="16" t="s">
        <v>14</v>
      </c>
      <c r="Y8" s="33" t="s">
        <v>45</v>
      </c>
      <c r="Z8" s="16" t="s">
        <v>12</v>
      </c>
      <c r="AA8" s="16" t="s">
        <v>14</v>
      </c>
      <c r="AB8" s="33" t="s">
        <v>45</v>
      </c>
      <c r="AC8" s="16" t="s">
        <v>12</v>
      </c>
      <c r="AD8" s="16" t="s">
        <v>14</v>
      </c>
      <c r="AE8" s="33" t="s">
        <v>45</v>
      </c>
      <c r="AF8" s="16" t="s">
        <v>12</v>
      </c>
      <c r="AG8" s="16" t="s">
        <v>14</v>
      </c>
      <c r="AH8" s="33" t="s">
        <v>45</v>
      </c>
      <c r="AI8" s="16" t="s">
        <v>12</v>
      </c>
      <c r="AJ8" s="16" t="s">
        <v>14</v>
      </c>
      <c r="AK8" s="33" t="s">
        <v>45</v>
      </c>
      <c r="AL8" s="16" t="s">
        <v>12</v>
      </c>
      <c r="AM8" s="16" t="s">
        <v>14</v>
      </c>
      <c r="AN8" s="33" t="s">
        <v>45</v>
      </c>
    </row>
    <row r="9" spans="1:41" ht="19.5" customHeight="1" x14ac:dyDescent="0.25">
      <c r="A9" s="34" t="str">
        <f>IF(Logements!B7&lt;&gt;"",Logements!A7,"")</f>
        <v/>
      </c>
      <c r="B9" s="34" t="str">
        <f>IF(Logements!B7&lt;&gt;"",Logements!B7,"")</f>
        <v/>
      </c>
      <c r="C9" s="34" t="str">
        <f>IF(Logements!B7&lt;&gt;"",Logements!C7,"")</f>
        <v/>
      </c>
      <c r="D9" s="35" t="str">
        <f>IF(Logements!B7&lt;&gt;"",Logements!D7,"")</f>
        <v/>
      </c>
      <c r="E9" s="36"/>
      <c r="F9" s="37"/>
      <c r="G9" s="38" t="str">
        <f>IFERROR(IF(E9=0,"—",IF(Logements!L7=0,"—",IF(F9=0,"—",IF(DATE(F9,1,E9)-DATE($B$3,1,Logements!L7)&lt;=0,"OK",TEXT(DATE(F9,1,E9)-DATE($B$3,1,Logements!L7),"0")&amp;"j")))),"—")</f>
        <v>—</v>
      </c>
      <c r="H9" s="36"/>
      <c r="I9" s="37"/>
      <c r="J9" s="38" t="str">
        <f>IFERROR(IF(H9=0,"—",IF(Logements!L7=0,"—",IF(I9=0,"—",IF(DATE(I9,2,H9)-DATE($B$3,2,Logements!L7)&lt;=0,"OK",TEXT(DATE(I9,2,H9)-DATE($B$3,2,Logements!L7),"0")&amp;"j")))),"—")</f>
        <v>—</v>
      </c>
      <c r="K9" s="36"/>
      <c r="L9" s="37"/>
      <c r="M9" s="38" t="str">
        <f>IFERROR(IF(K9=0,"—",IF(Logements!L7=0,"—",IF(L9=0,"—",IF(DATE(L9,3,K9)-DATE($B$3,3,Logements!L7)&lt;=0,"OK",TEXT(DATE(L9,3,K9)-DATE($B$3,3,Logements!L7),"0")&amp;"j")))),"—")</f>
        <v>—</v>
      </c>
      <c r="N9" s="36"/>
      <c r="O9" s="37"/>
      <c r="P9" s="38" t="str">
        <f>IFERROR(IF(N9=0,"—",IF(Logements!L7=0,"—",IF(O9=0,"—",IF(DATE(O9,4,N9)-DATE($B$3,4,Logements!L7)&lt;=0,"OK",TEXT(DATE(O9,4,N9)-DATE($B$3,4,Logements!L7),"0")&amp;"j")))),"—")</f>
        <v>—</v>
      </c>
      <c r="Q9" s="36"/>
      <c r="R9" s="37"/>
      <c r="S9" s="38" t="str">
        <f>IFERROR(IF(Q9=0,"—",IF(Logements!L7=0,"—",IF(R9=0,"—",IF(DATE(R9,5,Q9)-DATE($B$3,5,Logements!L7)&lt;=0,"OK",TEXT(DATE(R9,5,Q9)-DATE($B$3,5,Logements!L7),"0")&amp;"j")))),"—")</f>
        <v>—</v>
      </c>
      <c r="T9" s="36"/>
      <c r="U9" s="37"/>
      <c r="V9" s="38" t="str">
        <f>IFERROR(IF(T9=0,"—",IF(Logements!L7=0,"—",IF(U9=0,"—",IF(DATE(U9,6,T9)-DATE($B$3,6,Logements!L7)&lt;=0,"OK",TEXT(DATE(U9,6,T9)-DATE($B$3,6,Logements!L7),"0")&amp;"j")))),"—")</f>
        <v>—</v>
      </c>
      <c r="W9" s="36"/>
      <c r="X9" s="37"/>
      <c r="Y9" s="38" t="str">
        <f>IFERROR(IF(W9=0,"—",IF(Logements!L7=0,"—",IF(X9=0,"—",IF(DATE(X9,7,W9)-DATE($B$3,7,Logements!L7)&lt;=0,"OK",TEXT(DATE(X9,7,W9)-DATE($B$3,7,Logements!L7),"0")&amp;"j")))),"—")</f>
        <v>—</v>
      </c>
      <c r="Z9" s="36"/>
      <c r="AA9" s="37"/>
      <c r="AB9" s="38" t="str">
        <f>IFERROR(IF(Z9=0,"—",IF(Logements!L7=0,"—",IF(AA9=0,"—",IF(DATE(AA9,8,Z9)-DATE($B$3,8,Logements!L7)&lt;=0,"OK",TEXT(DATE(AA9,8,Z9)-DATE($B$3,8,Logements!L7),"0")&amp;"j")))),"—")</f>
        <v>—</v>
      </c>
      <c r="AC9" s="36"/>
      <c r="AD9" s="37"/>
      <c r="AE9" s="38" t="str">
        <f>IFERROR(IF(AC9=0,"—",IF(Logements!L7=0,"—",IF(AD9=0,"—",IF(DATE(AD9,9,AC9)-DATE($B$3,9,Logements!L7)&lt;=0,"OK",TEXT(DATE(AD9,9,AC9)-DATE($B$3,9,Logements!L7),"0")&amp;"j")))),"—")</f>
        <v>—</v>
      </c>
      <c r="AF9" s="36"/>
      <c r="AG9" s="37"/>
      <c r="AH9" s="38" t="str">
        <f>IFERROR(IF(AF9=0,"—",IF(Logements!L7=0,"—",IF(AG9=0,"—",IF(DATE(AG9,10,AF9)-DATE($B$3,10,Logements!L7)&lt;=0,"OK",TEXT(DATE(AG9,10,AF9)-DATE($B$3,10,Logements!L7),"0")&amp;"j")))),"—")</f>
        <v>—</v>
      </c>
      <c r="AI9" s="36"/>
      <c r="AJ9" s="37"/>
      <c r="AK9" s="38" t="str">
        <f>IFERROR(IF(AI9=0,"—",IF(Logements!L7=0,"—",IF(AJ9=0,"—",IF(DATE(AJ9,11,AI9)-DATE($B$3,11,Logements!L7)&lt;=0,"OK",TEXT(DATE(AJ9,11,AI9)-DATE($B$3,11,Logements!L7),"0")&amp;"j")))),"—")</f>
        <v>—</v>
      </c>
      <c r="AL9" s="36"/>
      <c r="AM9" s="37"/>
      <c r="AN9" s="38" t="str">
        <f>IFERROR(IF(AL9=0,"—",IF(Logements!L7=0,"—",IF(AM9=0,"—",IF(DATE(AM9,12,AL9)-DATE($B$3,12,Logements!L7)&lt;=0,"OK",TEXT(DATE(AM9,12,AL9)-DATE($B$3,12,Logements!L7),"0")&amp;"j")))),"—")</f>
        <v>—</v>
      </c>
    </row>
    <row r="10" spans="1:41" ht="3" customHeight="1" x14ac:dyDescent="0.25">
      <c r="A10" s="39"/>
      <c r="B10" s="39"/>
      <c r="C10" s="39"/>
      <c r="D10" s="39"/>
      <c r="E10" s="39"/>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row>
    <row r="11" spans="1:41" ht="19.5" customHeight="1" x14ac:dyDescent="0.25">
      <c r="A11" s="40" t="str">
        <f>IF(Logements!B8&lt;&gt;"",Logements!A8,"")</f>
        <v/>
      </c>
      <c r="B11" s="40" t="str">
        <f>IF(Logements!B8&lt;&gt;"",Logements!B8,"")</f>
        <v/>
      </c>
      <c r="C11" s="40" t="str">
        <f>IF(Logements!B8&lt;&gt;"",Logements!C8,"")</f>
        <v/>
      </c>
      <c r="D11" s="41" t="str">
        <f>IF(Logements!B8&lt;&gt;"",Logements!D8,"")</f>
        <v/>
      </c>
      <c r="E11" s="36"/>
      <c r="F11" s="37"/>
      <c r="G11" s="42" t="str">
        <f>IFERROR(IF(E11=0,"—",IF(Logements!L8=0,"—",IF(F11=0,"—",IF(DATE(F11,1,E11)-DATE($B$3,1,Logements!L8)&lt;=0,"OK",TEXT(DATE(F11,1,E11)-DATE($B$3,1,Logements!L8),"0")&amp;"j")))),"—")</f>
        <v>—</v>
      </c>
      <c r="H11" s="36"/>
      <c r="I11" s="37"/>
      <c r="J11" s="42" t="str">
        <f>IFERROR(IF(H11=0,"—",IF(Logements!L8=0,"—",IF(I11=0,"—",IF(DATE(I11,2,H11)-DATE($B$3,2,Logements!L8)&lt;=0,"OK",TEXT(DATE(I11,2,H11)-DATE($B$3,2,Logements!L8),"0")&amp;"j")))),"—")</f>
        <v>—</v>
      </c>
      <c r="K11" s="36"/>
      <c r="L11" s="37"/>
      <c r="M11" s="42" t="str">
        <f>IFERROR(IF(K11=0,"—",IF(Logements!L8=0,"—",IF(L11=0,"—",IF(DATE(L11,3,K11)-DATE($B$3,3,Logements!L8)&lt;=0,"OK",TEXT(DATE(L11,3,K11)-DATE($B$3,3,Logements!L8),"0")&amp;"j")))),"—")</f>
        <v>—</v>
      </c>
      <c r="N11" s="36"/>
      <c r="O11" s="37"/>
      <c r="P11" s="42" t="str">
        <f>IFERROR(IF(N11=0,"—",IF(Logements!L8=0,"—",IF(O11=0,"—",IF(DATE(O11,4,N11)-DATE($B$3,4,Logements!L8)&lt;=0,"OK",TEXT(DATE(O11,4,N11)-DATE($B$3,4,Logements!L8),"0")&amp;"j")))),"—")</f>
        <v>—</v>
      </c>
      <c r="Q11" s="36"/>
      <c r="R11" s="37"/>
      <c r="S11" s="42" t="str">
        <f>IFERROR(IF(Q11=0,"—",IF(Logements!L8=0,"—",IF(R11=0,"—",IF(DATE(R11,5,Q11)-DATE($B$3,5,Logements!L8)&lt;=0,"OK",TEXT(DATE(R11,5,Q11)-DATE($B$3,5,Logements!L8),"0")&amp;"j")))),"—")</f>
        <v>—</v>
      </c>
      <c r="T11" s="36"/>
      <c r="U11" s="37"/>
      <c r="V11" s="42" t="str">
        <f>IFERROR(IF(T11=0,"—",IF(Logements!L8=0,"—",IF(U11=0,"—",IF(DATE(U11,6,T11)-DATE($B$3,6,Logements!L8)&lt;=0,"OK",TEXT(DATE(U11,6,T11)-DATE($B$3,6,Logements!L8),"0")&amp;"j")))),"—")</f>
        <v>—</v>
      </c>
      <c r="W11" s="36"/>
      <c r="X11" s="37"/>
      <c r="Y11" s="42" t="str">
        <f>IFERROR(IF(W11=0,"—",IF(Logements!L8=0,"—",IF(X11=0,"—",IF(DATE(X11,7,W11)-DATE($B$3,7,Logements!L8)&lt;=0,"OK",TEXT(DATE(X11,7,W11)-DATE($B$3,7,Logements!L8),"0")&amp;"j")))),"—")</f>
        <v>—</v>
      </c>
      <c r="Z11" s="36"/>
      <c r="AA11" s="37"/>
      <c r="AB11" s="42" t="str">
        <f>IFERROR(IF(Z11=0,"—",IF(Logements!L8=0,"—",IF(AA11=0,"—",IF(DATE(AA11,8,Z11)-DATE($B$3,8,Logements!L8)&lt;=0,"OK",TEXT(DATE(AA11,8,Z11)-DATE($B$3,8,Logements!L8),"0")&amp;"j")))),"—")</f>
        <v>—</v>
      </c>
      <c r="AC11" s="36"/>
      <c r="AD11" s="37"/>
      <c r="AE11" s="42" t="str">
        <f>IFERROR(IF(AC11=0,"—",IF(Logements!L8=0,"—",IF(AD11=0,"—",IF(DATE(AD11,9,AC11)-DATE($B$3,9,Logements!L8)&lt;=0,"OK",TEXT(DATE(AD11,9,AC11)-DATE($B$3,9,Logements!L8),"0")&amp;"j")))),"—")</f>
        <v>—</v>
      </c>
      <c r="AF11" s="36"/>
      <c r="AG11" s="37"/>
      <c r="AH11" s="42" t="str">
        <f>IFERROR(IF(AF11=0,"—",IF(Logements!L8=0,"—",IF(AG11=0,"—",IF(DATE(AG11,10,AF11)-DATE($B$3,10,Logements!L8)&lt;=0,"OK",TEXT(DATE(AG11,10,AF11)-DATE($B$3,10,Logements!L8),"0")&amp;"j")))),"—")</f>
        <v>—</v>
      </c>
      <c r="AI11" s="36"/>
      <c r="AJ11" s="37"/>
      <c r="AK11" s="42" t="str">
        <f>IFERROR(IF(AI11=0,"—",IF(Logements!L8=0,"—",IF(AJ11=0,"—",IF(DATE(AJ11,11,AI11)-DATE($B$3,11,Logements!L8)&lt;=0,"OK",TEXT(DATE(AJ11,11,AI11)-DATE($B$3,11,Logements!L8),"0")&amp;"j")))),"—")</f>
        <v>—</v>
      </c>
      <c r="AL11" s="36"/>
      <c r="AM11" s="37"/>
      <c r="AN11" s="42" t="str">
        <f>IFERROR(IF(AL11=0,"—",IF(Logements!L8=0,"—",IF(AM11=0,"—",IF(DATE(AM11,12,AL11)-DATE($B$3,12,Logements!L8)&lt;=0,"OK",TEXT(DATE(AM11,12,AL11)-DATE($B$3,12,Logements!L8),"0")&amp;"j")))),"—")</f>
        <v>—</v>
      </c>
    </row>
    <row r="12" spans="1:41" ht="3" customHeight="1" x14ac:dyDescent="0.25">
      <c r="A12" s="39"/>
      <c r="B12" s="39"/>
      <c r="C12" s="39"/>
      <c r="D12" s="39"/>
      <c r="E12" s="39"/>
      <c r="F12" s="39"/>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row>
    <row r="13" spans="1:41" ht="19.5" customHeight="1" x14ac:dyDescent="0.25">
      <c r="A13" s="34" t="str">
        <f>IF(Logements!B9&lt;&gt;"",Logements!A9,"")</f>
        <v/>
      </c>
      <c r="B13" s="34" t="str">
        <f>IF(Logements!B9&lt;&gt;"",Logements!B9,"")</f>
        <v/>
      </c>
      <c r="C13" s="34" t="str">
        <f>IF(Logements!B9&lt;&gt;"",Logements!C9,"")</f>
        <v/>
      </c>
      <c r="D13" s="35" t="str">
        <f>IF(Logements!B9&lt;&gt;"",Logements!D9,"")</f>
        <v/>
      </c>
      <c r="E13" s="36"/>
      <c r="F13" s="37"/>
      <c r="G13" s="38" t="str">
        <f>IFERROR(IF(E13=0,"—",IF(Logements!L9=0,"—",IF(F13=0,"—",IF(DATE(F13,1,E13)-DATE($B$3,1,Logements!L9)&lt;=0,"OK",TEXT(DATE(F13,1,E13)-DATE($B$3,1,Logements!L9),"0")&amp;"j")))),"—")</f>
        <v>—</v>
      </c>
      <c r="H13" s="36"/>
      <c r="I13" s="37"/>
      <c r="J13" s="38" t="str">
        <f>IFERROR(IF(H13=0,"—",IF(Logements!L9=0,"—",IF(I13=0,"—",IF(DATE(I13,2,H13)-DATE($B$3,2,Logements!L9)&lt;=0,"OK",TEXT(DATE(I13,2,H13)-DATE($B$3,2,Logements!L9),"0")&amp;"j")))),"—")</f>
        <v>—</v>
      </c>
      <c r="K13" s="36"/>
      <c r="L13" s="37"/>
      <c r="M13" s="38" t="str">
        <f>IFERROR(IF(K13=0,"—",IF(Logements!L9=0,"—",IF(L13=0,"—",IF(DATE(L13,3,K13)-DATE($B$3,3,Logements!L9)&lt;=0,"OK",TEXT(DATE(L13,3,K13)-DATE($B$3,3,Logements!L9),"0")&amp;"j")))),"—")</f>
        <v>—</v>
      </c>
      <c r="N13" s="36"/>
      <c r="O13" s="37"/>
      <c r="P13" s="38" t="str">
        <f>IFERROR(IF(N13=0,"—",IF(Logements!L9=0,"—",IF(O13=0,"—",IF(DATE(O13,4,N13)-DATE($B$3,4,Logements!L9)&lt;=0,"OK",TEXT(DATE(O13,4,N13)-DATE($B$3,4,Logements!L9),"0")&amp;"j")))),"—")</f>
        <v>—</v>
      </c>
      <c r="Q13" s="36"/>
      <c r="R13" s="37"/>
      <c r="S13" s="38" t="str">
        <f>IFERROR(IF(Q13=0,"—",IF(Logements!L9=0,"—",IF(R13=0,"—",IF(DATE(R13,5,Q13)-DATE($B$3,5,Logements!L9)&lt;=0,"OK",TEXT(DATE(R13,5,Q13)-DATE($B$3,5,Logements!L9),"0")&amp;"j")))),"—")</f>
        <v>—</v>
      </c>
      <c r="T13" s="36"/>
      <c r="U13" s="37"/>
      <c r="V13" s="38" t="str">
        <f>IFERROR(IF(T13=0,"—",IF(Logements!L9=0,"—",IF(U13=0,"—",IF(DATE(U13,6,T13)-DATE($B$3,6,Logements!L9)&lt;=0,"OK",TEXT(DATE(U13,6,T13)-DATE($B$3,6,Logements!L9),"0")&amp;"j")))),"—")</f>
        <v>—</v>
      </c>
      <c r="W13" s="36"/>
      <c r="X13" s="37"/>
      <c r="Y13" s="38" t="str">
        <f>IFERROR(IF(W13=0,"—",IF(Logements!L9=0,"—",IF(X13=0,"—",IF(DATE(X13,7,W13)-DATE($B$3,7,Logements!L9)&lt;=0,"OK",TEXT(DATE(X13,7,W13)-DATE($B$3,7,Logements!L9),"0")&amp;"j")))),"—")</f>
        <v>—</v>
      </c>
      <c r="Z13" s="36"/>
      <c r="AA13" s="37"/>
      <c r="AB13" s="38" t="str">
        <f>IFERROR(IF(Z13=0,"—",IF(Logements!L9=0,"—",IF(AA13=0,"—",IF(DATE(AA13,8,Z13)-DATE($B$3,8,Logements!L9)&lt;=0,"OK",TEXT(DATE(AA13,8,Z13)-DATE($B$3,8,Logements!L9),"0")&amp;"j")))),"—")</f>
        <v>—</v>
      </c>
      <c r="AC13" s="36"/>
      <c r="AD13" s="37"/>
      <c r="AE13" s="38" t="str">
        <f>IFERROR(IF(AC13=0,"—",IF(Logements!L9=0,"—",IF(AD13=0,"—",IF(DATE(AD13,9,AC13)-DATE($B$3,9,Logements!L9)&lt;=0,"OK",TEXT(DATE(AD13,9,AC13)-DATE($B$3,9,Logements!L9),"0")&amp;"j")))),"—")</f>
        <v>—</v>
      </c>
      <c r="AF13" s="36"/>
      <c r="AG13" s="37"/>
      <c r="AH13" s="38" t="str">
        <f>IFERROR(IF(AF13=0,"—",IF(Logements!L9=0,"—",IF(AG13=0,"—",IF(DATE(AG13,10,AF13)-DATE($B$3,10,Logements!L9)&lt;=0,"OK",TEXT(DATE(AG13,10,AF13)-DATE($B$3,10,Logements!L9),"0")&amp;"j")))),"—")</f>
        <v>—</v>
      </c>
      <c r="AI13" s="36"/>
      <c r="AJ13" s="37"/>
      <c r="AK13" s="38" t="str">
        <f>IFERROR(IF(AI13=0,"—",IF(Logements!L9=0,"—",IF(AJ13=0,"—",IF(DATE(AJ13,11,AI13)-DATE($B$3,11,Logements!L9)&lt;=0,"OK",TEXT(DATE(AJ13,11,AI13)-DATE($B$3,11,Logements!L9),"0")&amp;"j")))),"—")</f>
        <v>—</v>
      </c>
      <c r="AL13" s="36"/>
      <c r="AM13" s="37"/>
      <c r="AN13" s="38" t="str">
        <f>IFERROR(IF(AL13=0,"—",IF(Logements!L9=0,"—",IF(AM13=0,"—",IF(DATE(AM13,12,AL13)-DATE($B$3,12,Logements!L9)&lt;=0,"OK",TEXT(DATE(AM13,12,AL13)-DATE($B$3,12,Logements!L9),"0")&amp;"j")))),"—")</f>
        <v>—</v>
      </c>
    </row>
    <row r="14" spans="1:41" ht="3" customHeight="1" x14ac:dyDescent="0.25">
      <c r="A14" s="39"/>
      <c r="B14" s="39"/>
      <c r="C14" s="39"/>
      <c r="D14" s="39"/>
      <c r="E14" s="39"/>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row>
    <row r="15" spans="1:41" ht="19.5" customHeight="1" x14ac:dyDescent="0.25">
      <c r="A15" s="40" t="str">
        <f>IF(Logements!B10&lt;&gt;"",Logements!A10,"")</f>
        <v/>
      </c>
      <c r="B15" s="40" t="str">
        <f>IF(Logements!B10&lt;&gt;"",Logements!B10,"")</f>
        <v/>
      </c>
      <c r="C15" s="40" t="str">
        <f>IF(Logements!B10&lt;&gt;"",Logements!C10,"")</f>
        <v/>
      </c>
      <c r="D15" s="41" t="str">
        <f>IF(Logements!B10&lt;&gt;"",Logements!D10,"")</f>
        <v/>
      </c>
      <c r="E15" s="36"/>
      <c r="F15" s="37"/>
      <c r="G15" s="42" t="str">
        <f>IFERROR(IF(E15=0,"—",IF(Logements!L10=0,"—",IF(F15=0,"—",IF(DATE(F15,1,E15)-DATE($B$3,1,Logements!L10)&lt;=0,"OK",TEXT(DATE(F15,1,E15)-DATE($B$3,1,Logements!L10),"0")&amp;"j")))),"—")</f>
        <v>—</v>
      </c>
      <c r="H15" s="36"/>
      <c r="I15" s="37"/>
      <c r="J15" s="42" t="str">
        <f>IFERROR(IF(H15=0,"—",IF(Logements!L10=0,"—",IF(I15=0,"—",IF(DATE(I15,2,H15)-DATE($B$3,2,Logements!L10)&lt;=0,"OK",TEXT(DATE(I15,2,H15)-DATE($B$3,2,Logements!L10),"0")&amp;"j")))),"—")</f>
        <v>—</v>
      </c>
      <c r="K15" s="36"/>
      <c r="L15" s="37"/>
      <c r="M15" s="42" t="str">
        <f>IFERROR(IF(K15=0,"—",IF(Logements!L10=0,"—",IF(L15=0,"—",IF(DATE(L15,3,K15)-DATE($B$3,3,Logements!L10)&lt;=0,"OK",TEXT(DATE(L15,3,K15)-DATE($B$3,3,Logements!L10),"0")&amp;"j")))),"—")</f>
        <v>—</v>
      </c>
      <c r="N15" s="36"/>
      <c r="O15" s="37"/>
      <c r="P15" s="42" t="str">
        <f>IFERROR(IF(N15=0,"—",IF(Logements!L10=0,"—",IF(O15=0,"—",IF(DATE(O15,4,N15)-DATE($B$3,4,Logements!L10)&lt;=0,"OK",TEXT(DATE(O15,4,N15)-DATE($B$3,4,Logements!L10),"0")&amp;"j")))),"—")</f>
        <v>—</v>
      </c>
      <c r="Q15" s="36"/>
      <c r="R15" s="37"/>
      <c r="S15" s="42" t="str">
        <f>IFERROR(IF(Q15=0,"—",IF(Logements!L10=0,"—",IF(R15=0,"—",IF(DATE(R15,5,Q15)-DATE($B$3,5,Logements!L10)&lt;=0,"OK",TEXT(DATE(R15,5,Q15)-DATE($B$3,5,Logements!L10),"0")&amp;"j")))),"—")</f>
        <v>—</v>
      </c>
      <c r="T15" s="36"/>
      <c r="U15" s="37"/>
      <c r="V15" s="42" t="str">
        <f>IFERROR(IF(T15=0,"—",IF(Logements!L10=0,"—",IF(U15=0,"—",IF(DATE(U15,6,T15)-DATE($B$3,6,Logements!L10)&lt;=0,"OK",TEXT(DATE(U15,6,T15)-DATE($B$3,6,Logements!L10),"0")&amp;"j")))),"—")</f>
        <v>—</v>
      </c>
      <c r="W15" s="36"/>
      <c r="X15" s="37"/>
      <c r="Y15" s="42" t="str">
        <f>IFERROR(IF(W15=0,"—",IF(Logements!L10=0,"—",IF(X15=0,"—",IF(DATE(X15,7,W15)-DATE($B$3,7,Logements!L10)&lt;=0,"OK",TEXT(DATE(X15,7,W15)-DATE($B$3,7,Logements!L10),"0")&amp;"j")))),"—")</f>
        <v>—</v>
      </c>
      <c r="Z15" s="36"/>
      <c r="AA15" s="37"/>
      <c r="AB15" s="42" t="str">
        <f>IFERROR(IF(Z15=0,"—",IF(Logements!L10=0,"—",IF(AA15=0,"—",IF(DATE(AA15,8,Z15)-DATE($B$3,8,Logements!L10)&lt;=0,"OK",TEXT(DATE(AA15,8,Z15)-DATE($B$3,8,Logements!L10),"0")&amp;"j")))),"—")</f>
        <v>—</v>
      </c>
      <c r="AC15" s="36"/>
      <c r="AD15" s="37"/>
      <c r="AE15" s="42" t="str">
        <f>IFERROR(IF(AC15=0,"—",IF(Logements!L10=0,"—",IF(AD15=0,"—",IF(DATE(AD15,9,AC15)-DATE($B$3,9,Logements!L10)&lt;=0,"OK",TEXT(DATE(AD15,9,AC15)-DATE($B$3,9,Logements!L10),"0")&amp;"j")))),"—")</f>
        <v>—</v>
      </c>
      <c r="AF15" s="36"/>
      <c r="AG15" s="37"/>
      <c r="AH15" s="42" t="str">
        <f>IFERROR(IF(AF15=0,"—",IF(Logements!L10=0,"—",IF(AG15=0,"—",IF(DATE(AG15,10,AF15)-DATE($B$3,10,Logements!L10)&lt;=0,"OK",TEXT(DATE(AG15,10,AF15)-DATE($B$3,10,Logements!L10),"0")&amp;"j")))),"—")</f>
        <v>—</v>
      </c>
      <c r="AI15" s="36"/>
      <c r="AJ15" s="37"/>
      <c r="AK15" s="42" t="str">
        <f>IFERROR(IF(AI15=0,"—",IF(Logements!L10=0,"—",IF(AJ15=0,"—",IF(DATE(AJ15,11,AI15)-DATE($B$3,11,Logements!L10)&lt;=0,"OK",TEXT(DATE(AJ15,11,AI15)-DATE($B$3,11,Logements!L10),"0")&amp;"j")))),"—")</f>
        <v>—</v>
      </c>
      <c r="AL15" s="36"/>
      <c r="AM15" s="37"/>
      <c r="AN15" s="42" t="str">
        <f>IFERROR(IF(AL15=0,"—",IF(Logements!L10=0,"—",IF(AM15=0,"—",IF(DATE(AM15,12,AL15)-DATE($B$3,12,Logements!L10)&lt;=0,"OK",TEXT(DATE(AM15,12,AL15)-DATE($B$3,12,Logements!L10),"0")&amp;"j")))),"—")</f>
        <v>—</v>
      </c>
    </row>
    <row r="16" spans="1:41" ht="3" customHeight="1" x14ac:dyDescent="0.25">
      <c r="A16" s="39"/>
      <c r="B16" s="39"/>
      <c r="C16" s="39"/>
      <c r="D16" s="39"/>
      <c r="E16" s="39"/>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row>
    <row r="17" spans="1:41" ht="19.5" customHeight="1" x14ac:dyDescent="0.25">
      <c r="A17" s="34" t="str">
        <f>IF(Logements!B11&lt;&gt;"",Logements!A11,"")</f>
        <v/>
      </c>
      <c r="B17" s="34" t="str">
        <f>IF(Logements!B11&lt;&gt;"",Logements!B11,"")</f>
        <v/>
      </c>
      <c r="C17" s="34" t="str">
        <f>IF(Logements!B11&lt;&gt;"",Logements!C11,"")</f>
        <v/>
      </c>
      <c r="D17" s="35" t="str">
        <f>IF(Logements!B11&lt;&gt;"",Logements!D11,"")</f>
        <v/>
      </c>
      <c r="E17" s="36"/>
      <c r="F17" s="37"/>
      <c r="G17" s="38" t="str">
        <f>IFERROR(IF(E17=0,"—",IF(Logements!L11=0,"—",IF(F17=0,"—",IF(DATE(F17,1,E17)-DATE($B$3,1,Logements!L11)&lt;=0,"OK",TEXT(DATE(F17,1,E17)-DATE($B$3,1,Logements!L11),"0")&amp;"j")))),"—")</f>
        <v>—</v>
      </c>
      <c r="H17" s="36"/>
      <c r="I17" s="37"/>
      <c r="J17" s="38" t="str">
        <f>IFERROR(IF(H17=0,"—",IF(Logements!L11=0,"—",IF(I17=0,"—",IF(DATE(I17,2,H17)-DATE($B$3,2,Logements!L11)&lt;=0,"OK",TEXT(DATE(I17,2,H17)-DATE($B$3,2,Logements!L11),"0")&amp;"j")))),"—")</f>
        <v>—</v>
      </c>
      <c r="K17" s="36"/>
      <c r="L17" s="37"/>
      <c r="M17" s="38" t="str">
        <f>IFERROR(IF(K17=0,"—",IF(Logements!L11=0,"—",IF(L17=0,"—",IF(DATE(L17,3,K17)-DATE($B$3,3,Logements!L11)&lt;=0,"OK",TEXT(DATE(L17,3,K17)-DATE($B$3,3,Logements!L11),"0")&amp;"j")))),"—")</f>
        <v>—</v>
      </c>
      <c r="N17" s="36"/>
      <c r="O17" s="37"/>
      <c r="P17" s="38" t="str">
        <f>IFERROR(IF(N17=0,"—",IF(Logements!L11=0,"—",IF(O17=0,"—",IF(DATE(O17,4,N17)-DATE($B$3,4,Logements!L11)&lt;=0,"OK",TEXT(DATE(O17,4,N17)-DATE($B$3,4,Logements!L11),"0")&amp;"j")))),"—")</f>
        <v>—</v>
      </c>
      <c r="Q17" s="36"/>
      <c r="R17" s="37"/>
      <c r="S17" s="38" t="str">
        <f>IFERROR(IF(Q17=0,"—",IF(Logements!L11=0,"—",IF(R17=0,"—",IF(DATE(R17,5,Q17)-DATE($B$3,5,Logements!L11)&lt;=0,"OK",TEXT(DATE(R17,5,Q17)-DATE($B$3,5,Logements!L11),"0")&amp;"j")))),"—")</f>
        <v>—</v>
      </c>
      <c r="T17" s="36"/>
      <c r="U17" s="37"/>
      <c r="V17" s="38" t="str">
        <f>IFERROR(IF(T17=0,"—",IF(Logements!L11=0,"—",IF(U17=0,"—",IF(DATE(U17,6,T17)-DATE($B$3,6,Logements!L11)&lt;=0,"OK",TEXT(DATE(U17,6,T17)-DATE($B$3,6,Logements!L11),"0")&amp;"j")))),"—")</f>
        <v>—</v>
      </c>
      <c r="W17" s="36"/>
      <c r="X17" s="37"/>
      <c r="Y17" s="38" t="str">
        <f>IFERROR(IF(W17=0,"—",IF(Logements!L11=0,"—",IF(X17=0,"—",IF(DATE(X17,7,W17)-DATE($B$3,7,Logements!L11)&lt;=0,"OK",TEXT(DATE(X17,7,W17)-DATE($B$3,7,Logements!L11),"0")&amp;"j")))),"—")</f>
        <v>—</v>
      </c>
      <c r="Z17" s="36"/>
      <c r="AA17" s="37"/>
      <c r="AB17" s="38" t="str">
        <f>IFERROR(IF(Z17=0,"—",IF(Logements!L11=0,"—",IF(AA17=0,"—",IF(DATE(AA17,8,Z17)-DATE($B$3,8,Logements!L11)&lt;=0,"OK",TEXT(DATE(AA17,8,Z17)-DATE($B$3,8,Logements!L11),"0")&amp;"j")))),"—")</f>
        <v>—</v>
      </c>
      <c r="AC17" s="36"/>
      <c r="AD17" s="37"/>
      <c r="AE17" s="38" t="str">
        <f>IFERROR(IF(AC17=0,"—",IF(Logements!L11=0,"—",IF(AD17=0,"—",IF(DATE(AD17,9,AC17)-DATE($B$3,9,Logements!L11)&lt;=0,"OK",TEXT(DATE(AD17,9,AC17)-DATE($B$3,9,Logements!L11),"0")&amp;"j")))),"—")</f>
        <v>—</v>
      </c>
      <c r="AF17" s="36"/>
      <c r="AG17" s="37"/>
      <c r="AH17" s="38" t="str">
        <f>IFERROR(IF(AF17=0,"—",IF(Logements!L11=0,"—",IF(AG17=0,"—",IF(DATE(AG17,10,AF17)-DATE($B$3,10,Logements!L11)&lt;=0,"OK",TEXT(DATE(AG17,10,AF17)-DATE($B$3,10,Logements!L11),"0")&amp;"j")))),"—")</f>
        <v>—</v>
      </c>
      <c r="AI17" s="36"/>
      <c r="AJ17" s="37"/>
      <c r="AK17" s="38" t="str">
        <f>IFERROR(IF(AI17=0,"—",IF(Logements!L11=0,"—",IF(AJ17=0,"—",IF(DATE(AJ17,11,AI17)-DATE($B$3,11,Logements!L11)&lt;=0,"OK",TEXT(DATE(AJ17,11,AI17)-DATE($B$3,11,Logements!L11),"0")&amp;"j")))),"—")</f>
        <v>—</v>
      </c>
      <c r="AL17" s="36"/>
      <c r="AM17" s="37"/>
      <c r="AN17" s="38" t="str">
        <f>IFERROR(IF(AL17=0,"—",IF(Logements!L11=0,"—",IF(AM17=0,"—",IF(DATE(AM17,12,AL17)-DATE($B$3,12,Logements!L11)&lt;=0,"OK",TEXT(DATE(AM17,12,AL17)-DATE($B$3,12,Logements!L11),"0")&amp;"j")))),"—")</f>
        <v>—</v>
      </c>
    </row>
    <row r="18" spans="1:41" ht="3" customHeight="1" x14ac:dyDescent="0.25">
      <c r="A18" s="39"/>
      <c r="B18" s="39"/>
      <c r="C18" s="39"/>
      <c r="D18" s="39"/>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row>
    <row r="20" spans="1:41" ht="43.5" customHeight="1" x14ac:dyDescent="0.25">
      <c r="A20" s="8" t="s">
        <v>87</v>
      </c>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row>
  </sheetData>
  <mergeCells count="15">
    <mergeCell ref="A20:AO20"/>
    <mergeCell ref="A1:AO1"/>
    <mergeCell ref="A2:AO2"/>
    <mergeCell ref="E7:G7"/>
    <mergeCell ref="H7:J7"/>
    <mergeCell ref="K7:M7"/>
    <mergeCell ref="N7:P7"/>
    <mergeCell ref="Q7:S7"/>
    <mergeCell ref="T7:V7"/>
    <mergeCell ref="W7:Y7"/>
    <mergeCell ref="Z7:AB7"/>
    <mergeCell ref="AC7:AE7"/>
    <mergeCell ref="AF7:AH7"/>
    <mergeCell ref="AI7:AK7"/>
    <mergeCell ref="AL7:AN7"/>
  </mergeCells>
  <pageMargins left="0.75" right="0.75" top="1" bottom="1" header="0.511811023622047" footer="0.511811023622047"/>
  <pageSetup paperSize="9" orientation="portrait" horizontalDpi="300" verticalDpi="300"/>
  <extLst>
    <ext xmlns:x14="http://schemas.microsoft.com/office/spreadsheetml/2009/9/main" uri="{78C0D931-6437-407d-A8EE-F0AAD7539E65}">
      <x14:conditionalFormattings>
        <x14:conditionalFormatting xmlns:xm="http://schemas.microsoft.com/office/excel/2006/main">
          <x14:cfRule type="expression" priority="2" id="{00000000-000E-0000-0100-000002000000}">
            <xm:f>AND(E9&lt;&gt;0,F9&lt;&gt;0,Logements!L7&lt;&gt;0,DATE(F9,1,E9)-DATE($B$3,1,Logements!L7)&lt;=0)</xm:f>
            <x14:dxf>
              <fill>
                <patternFill>
                  <bgColor rgb="FFCCFFCC"/>
                </patternFill>
              </fill>
            </x14:dxf>
          </x14:cfRule>
          <x14:cfRule type="expression" priority="3" id="{00000000-000E-0000-0100-000003000000}">
            <xm:f>AND(E9&lt;&gt;0,F9&lt;&gt;0,Logements!L7&lt;&gt;0,DATE(F9,1,E9)-DATE($B$3,1,Logements!L7)&gt;=1,DATE(F9,1,E9)-DATE($B$3,1,Logements!L7)&lt;=5)</xm:f>
            <x14:dxf>
              <fill>
                <patternFill>
                  <bgColor rgb="FFFFE0CC"/>
                </patternFill>
              </fill>
            </x14:dxf>
          </x14:cfRule>
          <x14:cfRule type="expression" priority="4" id="{00000000-000E-0000-0100-000004000000}">
            <xm:f>AND(E9&lt;&gt;0,F9&lt;&gt;0,Logements!L7&lt;&gt;0,DATE(F9,1,E9)-DATE($B$3,1,Logements!L7)&gt;5)</xm:f>
            <x14:dxf>
              <fill>
                <patternFill>
                  <bgColor rgb="FFFFCCCC"/>
                </patternFill>
              </fill>
            </x14:dxf>
          </x14:cfRule>
          <xm:sqref>G9</xm:sqref>
        </x14:conditionalFormatting>
        <x14:conditionalFormatting xmlns:xm="http://schemas.microsoft.com/office/excel/2006/main">
          <x14:cfRule type="expression" priority="38" id="{00000000-000E-0000-0100-000026000000}">
            <xm:f>AND(E11&lt;&gt;0,F11&lt;&gt;0,Logements!L8&lt;&gt;0,DATE(F11,1,E11)-DATE($B$3,1,Logements!L8)&lt;=0)</xm:f>
            <x14:dxf>
              <fill>
                <patternFill>
                  <bgColor rgb="FFCCFFCC"/>
                </patternFill>
              </fill>
            </x14:dxf>
          </x14:cfRule>
          <x14:cfRule type="expression" priority="39" id="{00000000-000E-0000-0100-000027000000}">
            <xm:f>AND(E11&lt;&gt;0,F11&lt;&gt;0,Logements!L8&lt;&gt;0,DATE(F11,1,E11)-DATE($B$3,1,Logements!L8)&gt;=1,DATE(F11,1,E11)-DATE($B$3,1,Logements!L8)&lt;=5)</xm:f>
            <x14:dxf>
              <fill>
                <patternFill>
                  <bgColor rgb="FFFFE0CC"/>
                </patternFill>
              </fill>
            </x14:dxf>
          </x14:cfRule>
          <x14:cfRule type="expression" priority="40" id="{00000000-000E-0000-0100-000028000000}">
            <xm:f>AND(E11&lt;&gt;0,F11&lt;&gt;0,Logements!L8&lt;&gt;0,DATE(F11,1,E11)-DATE($B$3,1,Logements!L8)&gt;5)</xm:f>
            <x14:dxf>
              <fill>
                <patternFill>
                  <bgColor rgb="FFFFCCCC"/>
                </patternFill>
              </fill>
            </x14:dxf>
          </x14:cfRule>
          <xm:sqref>G11</xm:sqref>
        </x14:conditionalFormatting>
        <x14:conditionalFormatting xmlns:xm="http://schemas.microsoft.com/office/excel/2006/main">
          <x14:cfRule type="expression" priority="76" id="{00000000-000E-0000-0100-00004C000000}">
            <xm:f>AND(E13&lt;&gt;0,F13&lt;&gt;0,Logements!L9&lt;&gt;0,DATE(F13,1,E13)-DATE($B$3,1,Logements!L9)&gt;5)</xm:f>
            <x14:dxf>
              <fill>
                <patternFill>
                  <bgColor rgb="FFFFCCCC"/>
                </patternFill>
              </fill>
            </x14:dxf>
          </x14:cfRule>
          <x14:cfRule type="expression" priority="75" id="{00000000-000E-0000-0100-00004B000000}">
            <xm:f>AND(E13&lt;&gt;0,F13&lt;&gt;0,Logements!L9&lt;&gt;0,DATE(F13,1,E13)-DATE($B$3,1,Logements!L9)&gt;=1,DATE(F13,1,E13)-DATE($B$3,1,Logements!L9)&lt;=5)</xm:f>
            <x14:dxf>
              <fill>
                <patternFill>
                  <bgColor rgb="FFFFE0CC"/>
                </patternFill>
              </fill>
            </x14:dxf>
          </x14:cfRule>
          <x14:cfRule type="expression" priority="74" id="{00000000-000E-0000-0100-00004A000000}">
            <xm:f>AND(E13&lt;&gt;0,F13&lt;&gt;0,Logements!L9&lt;&gt;0,DATE(F13,1,E13)-DATE($B$3,1,Logements!L9)&lt;=0)</xm:f>
            <x14:dxf>
              <fill>
                <patternFill>
                  <bgColor rgb="FFCCFFCC"/>
                </patternFill>
              </fill>
            </x14:dxf>
          </x14:cfRule>
          <xm:sqref>G13</xm:sqref>
        </x14:conditionalFormatting>
        <x14:conditionalFormatting xmlns:xm="http://schemas.microsoft.com/office/excel/2006/main">
          <x14:cfRule type="expression" priority="110" id="{00000000-000E-0000-0100-00006E000000}">
            <xm:f>AND(E15&lt;&gt;0,F15&lt;&gt;0,Logements!L10&lt;&gt;0,DATE(F15,1,E15)-DATE($B$3,1,Logements!L10)&lt;=0)</xm:f>
            <x14:dxf>
              <fill>
                <patternFill>
                  <bgColor rgb="FFCCFFCC"/>
                </patternFill>
              </fill>
            </x14:dxf>
          </x14:cfRule>
          <x14:cfRule type="expression" priority="111" id="{00000000-000E-0000-0100-00006F000000}">
            <xm:f>AND(E15&lt;&gt;0,F15&lt;&gt;0,Logements!L10&lt;&gt;0,DATE(F15,1,E15)-DATE($B$3,1,Logements!L10)&gt;=1,DATE(F15,1,E15)-DATE($B$3,1,Logements!L10)&lt;=5)</xm:f>
            <x14:dxf>
              <fill>
                <patternFill>
                  <bgColor rgb="FFFFE0CC"/>
                </patternFill>
              </fill>
            </x14:dxf>
          </x14:cfRule>
          <x14:cfRule type="expression" priority="112" id="{00000000-000E-0000-0100-000070000000}">
            <xm:f>AND(E15&lt;&gt;0,F15&lt;&gt;0,Logements!L10&lt;&gt;0,DATE(F15,1,E15)-DATE($B$3,1,Logements!L10)&gt;5)</xm:f>
            <x14:dxf>
              <fill>
                <patternFill>
                  <bgColor rgb="FFFFCCCC"/>
                </patternFill>
              </fill>
            </x14:dxf>
          </x14:cfRule>
          <xm:sqref>G15</xm:sqref>
        </x14:conditionalFormatting>
        <x14:conditionalFormatting xmlns:xm="http://schemas.microsoft.com/office/excel/2006/main">
          <x14:cfRule type="expression" priority="147" id="{00000000-000E-0000-0100-000093000000}">
            <xm:f>AND(E17&lt;&gt;0,F17&lt;&gt;0,Logements!L11&lt;&gt;0,DATE(F17,1,E17)-DATE($B$3,1,Logements!L11)&gt;=1,DATE(F17,1,E17)-DATE($B$3,1,Logements!L11)&lt;=5)</xm:f>
            <x14:dxf>
              <fill>
                <patternFill>
                  <bgColor rgb="FFFFE0CC"/>
                </patternFill>
              </fill>
            </x14:dxf>
          </x14:cfRule>
          <x14:cfRule type="expression" priority="146" id="{00000000-000E-0000-0100-000092000000}">
            <xm:f>AND(E17&lt;&gt;0,F17&lt;&gt;0,Logements!L11&lt;&gt;0,DATE(F17,1,E17)-DATE($B$3,1,Logements!L11)&lt;=0)</xm:f>
            <x14:dxf>
              <fill>
                <patternFill>
                  <bgColor rgb="FFCCFFCC"/>
                </patternFill>
              </fill>
            </x14:dxf>
          </x14:cfRule>
          <x14:cfRule type="expression" priority="148" id="{00000000-000E-0000-0100-000094000000}">
            <xm:f>AND(E17&lt;&gt;0,F17&lt;&gt;0,Logements!L11&lt;&gt;0,DATE(F17,1,E17)-DATE($B$3,1,Logements!L11)&gt;5)</xm:f>
            <x14:dxf>
              <fill>
                <patternFill>
                  <bgColor rgb="FFFFCCCC"/>
                </patternFill>
              </fill>
            </x14:dxf>
          </x14:cfRule>
          <xm:sqref>G17</xm:sqref>
        </x14:conditionalFormatting>
        <x14:conditionalFormatting xmlns:xm="http://schemas.microsoft.com/office/excel/2006/main">
          <x14:cfRule type="expression" priority="5" id="{00000000-000E-0000-0100-000005000000}">
            <xm:f>AND(H9&lt;&gt;0,I9&lt;&gt;0,Logements!L7&lt;&gt;0,DATE(I9,2,H9)-DATE($B$3,2,Logements!L7)&lt;=0)</xm:f>
            <x14:dxf>
              <fill>
                <patternFill>
                  <bgColor rgb="FFCCFFCC"/>
                </patternFill>
              </fill>
            </x14:dxf>
          </x14:cfRule>
          <x14:cfRule type="expression" priority="6" id="{00000000-000E-0000-0100-000006000000}">
            <xm:f>AND(H9&lt;&gt;0,I9&lt;&gt;0,Logements!L7&lt;&gt;0,DATE(I9,2,H9)-DATE($B$3,2,Logements!L7)&gt;=1,DATE(I9,2,H9)-DATE($B$3,2,Logements!L7)&lt;=5)</xm:f>
            <x14:dxf>
              <fill>
                <patternFill>
                  <bgColor rgb="FFFFE0CC"/>
                </patternFill>
              </fill>
            </x14:dxf>
          </x14:cfRule>
          <x14:cfRule type="expression" priority="7" id="{00000000-000E-0000-0100-000007000000}">
            <xm:f>AND(H9&lt;&gt;0,I9&lt;&gt;0,Logements!L7&lt;&gt;0,DATE(I9,2,H9)-DATE($B$3,2,Logements!L7)&gt;5)</xm:f>
            <x14:dxf>
              <fill>
                <patternFill>
                  <bgColor rgb="FFFFCCCC"/>
                </patternFill>
              </fill>
            </x14:dxf>
          </x14:cfRule>
          <xm:sqref>J9</xm:sqref>
        </x14:conditionalFormatting>
        <x14:conditionalFormatting xmlns:xm="http://schemas.microsoft.com/office/excel/2006/main">
          <x14:cfRule type="expression" priority="41" id="{00000000-000E-0000-0100-000029000000}">
            <xm:f>AND(H11&lt;&gt;0,I11&lt;&gt;0,Logements!L8&lt;&gt;0,DATE(I11,2,H11)-DATE($B$3,2,Logements!L8)&lt;=0)</xm:f>
            <x14:dxf>
              <fill>
                <patternFill>
                  <bgColor rgb="FFCCFFCC"/>
                </patternFill>
              </fill>
            </x14:dxf>
          </x14:cfRule>
          <x14:cfRule type="expression" priority="42" id="{00000000-000E-0000-0100-00002A000000}">
            <xm:f>AND(H11&lt;&gt;0,I11&lt;&gt;0,Logements!L8&lt;&gt;0,DATE(I11,2,H11)-DATE($B$3,2,Logements!L8)&gt;=1,DATE(I11,2,H11)-DATE($B$3,2,Logements!L8)&lt;=5)</xm:f>
            <x14:dxf>
              <fill>
                <patternFill>
                  <bgColor rgb="FFFFE0CC"/>
                </patternFill>
              </fill>
            </x14:dxf>
          </x14:cfRule>
          <x14:cfRule type="expression" priority="43" id="{00000000-000E-0000-0100-00002B000000}">
            <xm:f>AND(H11&lt;&gt;0,I11&lt;&gt;0,Logements!L8&lt;&gt;0,DATE(I11,2,H11)-DATE($B$3,2,Logements!L8)&gt;5)</xm:f>
            <x14:dxf>
              <fill>
                <patternFill>
                  <bgColor rgb="FFFFCCCC"/>
                </patternFill>
              </fill>
            </x14:dxf>
          </x14:cfRule>
          <xm:sqref>J11</xm:sqref>
        </x14:conditionalFormatting>
        <x14:conditionalFormatting xmlns:xm="http://schemas.microsoft.com/office/excel/2006/main">
          <x14:cfRule type="expression" priority="79" id="{00000000-000E-0000-0100-00004F000000}">
            <xm:f>AND(H13&lt;&gt;0,I13&lt;&gt;0,Logements!L9&lt;&gt;0,DATE(I13,2,H13)-DATE($B$3,2,Logements!L9)&gt;5)</xm:f>
            <x14:dxf>
              <fill>
                <patternFill>
                  <bgColor rgb="FFFFCCCC"/>
                </patternFill>
              </fill>
            </x14:dxf>
          </x14:cfRule>
          <x14:cfRule type="expression" priority="78" id="{00000000-000E-0000-0100-00004E000000}">
            <xm:f>AND(H13&lt;&gt;0,I13&lt;&gt;0,Logements!L9&lt;&gt;0,DATE(I13,2,H13)-DATE($B$3,2,Logements!L9)&gt;=1,DATE(I13,2,H13)-DATE($B$3,2,Logements!L9)&lt;=5)</xm:f>
            <x14:dxf>
              <fill>
                <patternFill>
                  <bgColor rgb="FFFFE0CC"/>
                </patternFill>
              </fill>
            </x14:dxf>
          </x14:cfRule>
          <x14:cfRule type="expression" priority="77" id="{00000000-000E-0000-0100-00004D000000}">
            <xm:f>AND(H13&lt;&gt;0,I13&lt;&gt;0,Logements!L9&lt;&gt;0,DATE(I13,2,H13)-DATE($B$3,2,Logements!L9)&lt;=0)</xm:f>
            <x14:dxf>
              <fill>
                <patternFill>
                  <bgColor rgb="FFCCFFCC"/>
                </patternFill>
              </fill>
            </x14:dxf>
          </x14:cfRule>
          <xm:sqref>J13</xm:sqref>
        </x14:conditionalFormatting>
        <x14:conditionalFormatting xmlns:xm="http://schemas.microsoft.com/office/excel/2006/main">
          <x14:cfRule type="expression" priority="114" id="{00000000-000E-0000-0100-000072000000}">
            <xm:f>AND(H15&lt;&gt;0,I15&lt;&gt;0,Logements!L10&lt;&gt;0,DATE(I15,2,H15)-DATE($B$3,2,Logements!L10)&gt;=1,DATE(I15,2,H15)-DATE($B$3,2,Logements!L10)&lt;=5)</xm:f>
            <x14:dxf>
              <fill>
                <patternFill>
                  <bgColor rgb="FFFFE0CC"/>
                </patternFill>
              </fill>
            </x14:dxf>
          </x14:cfRule>
          <x14:cfRule type="expression" priority="113" id="{00000000-000E-0000-0100-000071000000}">
            <xm:f>AND(H15&lt;&gt;0,I15&lt;&gt;0,Logements!L10&lt;&gt;0,DATE(I15,2,H15)-DATE($B$3,2,Logements!L10)&lt;=0)</xm:f>
            <x14:dxf>
              <fill>
                <patternFill>
                  <bgColor rgb="FFCCFFCC"/>
                </patternFill>
              </fill>
            </x14:dxf>
          </x14:cfRule>
          <x14:cfRule type="expression" priority="115" id="{00000000-000E-0000-0100-000073000000}">
            <xm:f>AND(H15&lt;&gt;0,I15&lt;&gt;0,Logements!L10&lt;&gt;0,DATE(I15,2,H15)-DATE($B$3,2,Logements!L10)&gt;5)</xm:f>
            <x14:dxf>
              <fill>
                <patternFill>
                  <bgColor rgb="FFFFCCCC"/>
                </patternFill>
              </fill>
            </x14:dxf>
          </x14:cfRule>
          <xm:sqref>J15</xm:sqref>
        </x14:conditionalFormatting>
        <x14:conditionalFormatting xmlns:xm="http://schemas.microsoft.com/office/excel/2006/main">
          <x14:cfRule type="expression" priority="149" id="{00000000-000E-0000-0100-000095000000}">
            <xm:f>AND(H17&lt;&gt;0,I17&lt;&gt;0,Logements!L11&lt;&gt;0,DATE(I17,2,H17)-DATE($B$3,2,Logements!L11)&lt;=0)</xm:f>
            <x14:dxf>
              <fill>
                <patternFill>
                  <bgColor rgb="FFCCFFCC"/>
                </patternFill>
              </fill>
            </x14:dxf>
          </x14:cfRule>
          <x14:cfRule type="expression" priority="150" id="{00000000-000E-0000-0100-000096000000}">
            <xm:f>AND(H17&lt;&gt;0,I17&lt;&gt;0,Logements!L11&lt;&gt;0,DATE(I17,2,H17)-DATE($B$3,2,Logements!L11)&gt;=1,DATE(I17,2,H17)-DATE($B$3,2,Logements!L11)&lt;=5)</xm:f>
            <x14:dxf>
              <fill>
                <patternFill>
                  <bgColor rgb="FFFFE0CC"/>
                </patternFill>
              </fill>
            </x14:dxf>
          </x14:cfRule>
          <x14:cfRule type="expression" priority="151" id="{00000000-000E-0000-0100-000097000000}">
            <xm:f>AND(H17&lt;&gt;0,I17&lt;&gt;0,Logements!L11&lt;&gt;0,DATE(I17,2,H17)-DATE($B$3,2,Logements!L11)&gt;5)</xm:f>
            <x14:dxf>
              <fill>
                <patternFill>
                  <bgColor rgb="FFFFCCCC"/>
                </patternFill>
              </fill>
            </x14:dxf>
          </x14:cfRule>
          <xm:sqref>J17</xm:sqref>
        </x14:conditionalFormatting>
        <x14:conditionalFormatting xmlns:xm="http://schemas.microsoft.com/office/excel/2006/main">
          <x14:cfRule type="expression" priority="10" id="{00000000-000E-0000-0100-00000A000000}">
            <xm:f>AND(K9&lt;&gt;0,L9&lt;&gt;0,Logements!L7&lt;&gt;0,DATE(L9,3,K9)-DATE($B$3,3,Logements!L7)&gt;5)</xm:f>
            <x14:dxf>
              <fill>
                <patternFill>
                  <bgColor rgb="FFFFCCCC"/>
                </patternFill>
              </fill>
            </x14:dxf>
          </x14:cfRule>
          <x14:cfRule type="expression" priority="8" id="{00000000-000E-0000-0100-000008000000}">
            <xm:f>AND(K9&lt;&gt;0,L9&lt;&gt;0,Logements!L7&lt;&gt;0,DATE(L9,3,K9)-DATE($B$3,3,Logements!L7)&lt;=0)</xm:f>
            <x14:dxf>
              <fill>
                <patternFill>
                  <bgColor rgb="FFCCFFCC"/>
                </patternFill>
              </fill>
            </x14:dxf>
          </x14:cfRule>
          <x14:cfRule type="expression" priority="9" id="{00000000-000E-0000-0100-000009000000}">
            <xm:f>AND(K9&lt;&gt;0,L9&lt;&gt;0,Logements!L7&lt;&gt;0,DATE(L9,3,K9)-DATE($B$3,3,Logements!L7)&gt;=1,DATE(L9,3,K9)-DATE($B$3,3,Logements!L7)&lt;=5)</xm:f>
            <x14:dxf>
              <fill>
                <patternFill>
                  <bgColor rgb="FFFFE0CC"/>
                </patternFill>
              </fill>
            </x14:dxf>
          </x14:cfRule>
          <xm:sqref>M9</xm:sqref>
        </x14:conditionalFormatting>
        <x14:conditionalFormatting xmlns:xm="http://schemas.microsoft.com/office/excel/2006/main">
          <x14:cfRule type="expression" priority="46" id="{00000000-000E-0000-0100-00002E000000}">
            <xm:f>AND(K11&lt;&gt;0,L11&lt;&gt;0,Logements!L8&lt;&gt;0,DATE(L11,3,K11)-DATE($B$3,3,Logements!L8)&gt;5)</xm:f>
            <x14:dxf>
              <fill>
                <patternFill>
                  <bgColor rgb="FFFFCCCC"/>
                </patternFill>
              </fill>
            </x14:dxf>
          </x14:cfRule>
          <x14:cfRule type="expression" priority="44" id="{00000000-000E-0000-0100-00002C000000}">
            <xm:f>AND(K11&lt;&gt;0,L11&lt;&gt;0,Logements!L8&lt;&gt;0,DATE(L11,3,K11)-DATE($B$3,3,Logements!L8)&lt;=0)</xm:f>
            <x14:dxf>
              <fill>
                <patternFill>
                  <bgColor rgb="FFCCFFCC"/>
                </patternFill>
              </fill>
            </x14:dxf>
          </x14:cfRule>
          <x14:cfRule type="expression" priority="45" id="{00000000-000E-0000-0100-00002D000000}">
            <xm:f>AND(K11&lt;&gt;0,L11&lt;&gt;0,Logements!L8&lt;&gt;0,DATE(L11,3,K11)-DATE($B$3,3,Logements!L8)&gt;=1,DATE(L11,3,K11)-DATE($B$3,3,Logements!L8)&lt;=5)</xm:f>
            <x14:dxf>
              <fill>
                <patternFill>
                  <bgColor rgb="FFFFE0CC"/>
                </patternFill>
              </fill>
            </x14:dxf>
          </x14:cfRule>
          <xm:sqref>M11</xm:sqref>
        </x14:conditionalFormatting>
        <x14:conditionalFormatting xmlns:xm="http://schemas.microsoft.com/office/excel/2006/main">
          <x14:cfRule type="expression" priority="82" id="{00000000-000E-0000-0100-000052000000}">
            <xm:f>AND(K13&lt;&gt;0,L13&lt;&gt;0,Logements!L9&lt;&gt;0,DATE(L13,3,K13)-DATE($B$3,3,Logements!L9)&gt;5)</xm:f>
            <x14:dxf>
              <fill>
                <patternFill>
                  <bgColor rgb="FFFFCCCC"/>
                </patternFill>
              </fill>
            </x14:dxf>
          </x14:cfRule>
          <x14:cfRule type="expression" priority="80" id="{00000000-000E-0000-0100-000050000000}">
            <xm:f>AND(K13&lt;&gt;0,L13&lt;&gt;0,Logements!L9&lt;&gt;0,DATE(L13,3,K13)-DATE($B$3,3,Logements!L9)&lt;=0)</xm:f>
            <x14:dxf>
              <fill>
                <patternFill>
                  <bgColor rgb="FFCCFFCC"/>
                </patternFill>
              </fill>
            </x14:dxf>
          </x14:cfRule>
          <x14:cfRule type="expression" priority="81" id="{00000000-000E-0000-0100-000051000000}">
            <xm:f>AND(K13&lt;&gt;0,L13&lt;&gt;0,Logements!L9&lt;&gt;0,DATE(L13,3,K13)-DATE($B$3,3,Logements!L9)&gt;=1,DATE(L13,3,K13)-DATE($B$3,3,Logements!L9)&lt;=5)</xm:f>
            <x14:dxf>
              <fill>
                <patternFill>
                  <bgColor rgb="FFFFE0CC"/>
                </patternFill>
              </fill>
            </x14:dxf>
          </x14:cfRule>
          <xm:sqref>M13</xm:sqref>
        </x14:conditionalFormatting>
        <x14:conditionalFormatting xmlns:xm="http://schemas.microsoft.com/office/excel/2006/main">
          <x14:cfRule type="expression" priority="116" id="{00000000-000E-0000-0100-000074000000}">
            <xm:f>AND(K15&lt;&gt;0,L15&lt;&gt;0,Logements!L10&lt;&gt;0,DATE(L15,3,K15)-DATE($B$3,3,Logements!L10)&lt;=0)</xm:f>
            <x14:dxf>
              <fill>
                <patternFill>
                  <bgColor rgb="FFCCFFCC"/>
                </patternFill>
              </fill>
            </x14:dxf>
          </x14:cfRule>
          <x14:cfRule type="expression" priority="117" id="{00000000-000E-0000-0100-000075000000}">
            <xm:f>AND(K15&lt;&gt;0,L15&lt;&gt;0,Logements!L10&lt;&gt;0,DATE(L15,3,K15)-DATE($B$3,3,Logements!L10)&gt;=1,DATE(L15,3,K15)-DATE($B$3,3,Logements!L10)&lt;=5)</xm:f>
            <x14:dxf>
              <fill>
                <patternFill>
                  <bgColor rgb="FFFFE0CC"/>
                </patternFill>
              </fill>
            </x14:dxf>
          </x14:cfRule>
          <x14:cfRule type="expression" priority="118" id="{00000000-000E-0000-0100-000076000000}">
            <xm:f>AND(K15&lt;&gt;0,L15&lt;&gt;0,Logements!L10&lt;&gt;0,DATE(L15,3,K15)-DATE($B$3,3,Logements!L10)&gt;5)</xm:f>
            <x14:dxf>
              <fill>
                <patternFill>
                  <bgColor rgb="FFFFCCCC"/>
                </patternFill>
              </fill>
            </x14:dxf>
          </x14:cfRule>
          <xm:sqref>M15</xm:sqref>
        </x14:conditionalFormatting>
        <x14:conditionalFormatting xmlns:xm="http://schemas.microsoft.com/office/excel/2006/main">
          <x14:cfRule type="expression" priority="152" id="{00000000-000E-0000-0100-000098000000}">
            <xm:f>AND(K17&lt;&gt;0,L17&lt;&gt;0,Logements!L11&lt;&gt;0,DATE(L17,3,K17)-DATE($B$3,3,Logements!L11)&lt;=0)</xm:f>
            <x14:dxf>
              <fill>
                <patternFill>
                  <bgColor rgb="FFCCFFCC"/>
                </patternFill>
              </fill>
            </x14:dxf>
          </x14:cfRule>
          <x14:cfRule type="expression" priority="154" id="{00000000-000E-0000-0100-00009A000000}">
            <xm:f>AND(K17&lt;&gt;0,L17&lt;&gt;0,Logements!L11&lt;&gt;0,DATE(L17,3,K17)-DATE($B$3,3,Logements!L11)&gt;5)</xm:f>
            <x14:dxf>
              <fill>
                <patternFill>
                  <bgColor rgb="FFFFCCCC"/>
                </patternFill>
              </fill>
            </x14:dxf>
          </x14:cfRule>
          <x14:cfRule type="expression" priority="153" id="{00000000-000E-0000-0100-000099000000}">
            <xm:f>AND(K17&lt;&gt;0,L17&lt;&gt;0,Logements!L11&lt;&gt;0,DATE(L17,3,K17)-DATE($B$3,3,Logements!L11)&gt;=1,DATE(L17,3,K17)-DATE($B$3,3,Logements!L11)&lt;=5)</xm:f>
            <x14:dxf>
              <fill>
                <patternFill>
                  <bgColor rgb="FFFFE0CC"/>
                </patternFill>
              </fill>
            </x14:dxf>
          </x14:cfRule>
          <xm:sqref>M17</xm:sqref>
        </x14:conditionalFormatting>
        <x14:conditionalFormatting xmlns:xm="http://schemas.microsoft.com/office/excel/2006/main">
          <x14:cfRule type="expression" priority="13" id="{00000000-000E-0000-0100-00000D000000}">
            <xm:f>AND(N9&lt;&gt;0,O9&lt;&gt;0,Logements!L7&lt;&gt;0,DATE(O9,4,N9)-DATE($B$3,4,Logements!L7)&gt;5)</xm:f>
            <x14:dxf>
              <fill>
                <patternFill>
                  <bgColor rgb="FFFFCCCC"/>
                </patternFill>
              </fill>
            </x14:dxf>
          </x14:cfRule>
          <x14:cfRule type="expression" priority="12" id="{00000000-000E-0000-0100-00000C000000}">
            <xm:f>AND(N9&lt;&gt;0,O9&lt;&gt;0,Logements!L7&lt;&gt;0,DATE(O9,4,N9)-DATE($B$3,4,Logements!L7)&gt;=1,DATE(O9,4,N9)-DATE($B$3,4,Logements!L7)&lt;=5)</xm:f>
            <x14:dxf>
              <fill>
                <patternFill>
                  <bgColor rgb="FFFFE0CC"/>
                </patternFill>
              </fill>
            </x14:dxf>
          </x14:cfRule>
          <x14:cfRule type="expression" priority="11" id="{00000000-000E-0000-0100-00000B000000}">
            <xm:f>AND(N9&lt;&gt;0,O9&lt;&gt;0,Logements!L7&lt;&gt;0,DATE(O9,4,N9)-DATE($B$3,4,Logements!L7)&lt;=0)</xm:f>
            <x14:dxf>
              <fill>
                <patternFill>
                  <bgColor rgb="FFCCFFCC"/>
                </patternFill>
              </fill>
            </x14:dxf>
          </x14:cfRule>
          <xm:sqref>P9</xm:sqref>
        </x14:conditionalFormatting>
        <x14:conditionalFormatting xmlns:xm="http://schemas.microsoft.com/office/excel/2006/main">
          <x14:cfRule type="expression" priority="47" id="{00000000-000E-0000-0100-00002F000000}">
            <xm:f>AND(N11&lt;&gt;0,O11&lt;&gt;0,Logements!L8&lt;&gt;0,DATE(O11,4,N11)-DATE($B$3,4,Logements!L8)&lt;=0)</xm:f>
            <x14:dxf>
              <fill>
                <patternFill>
                  <bgColor rgb="FFCCFFCC"/>
                </patternFill>
              </fill>
            </x14:dxf>
          </x14:cfRule>
          <x14:cfRule type="expression" priority="48" id="{00000000-000E-0000-0100-000030000000}">
            <xm:f>AND(N11&lt;&gt;0,O11&lt;&gt;0,Logements!L8&lt;&gt;0,DATE(O11,4,N11)-DATE($B$3,4,Logements!L8)&gt;=1,DATE(O11,4,N11)-DATE($B$3,4,Logements!L8)&lt;=5)</xm:f>
            <x14:dxf>
              <fill>
                <patternFill>
                  <bgColor rgb="FFFFE0CC"/>
                </patternFill>
              </fill>
            </x14:dxf>
          </x14:cfRule>
          <x14:cfRule type="expression" priority="49" id="{00000000-000E-0000-0100-000031000000}">
            <xm:f>AND(N11&lt;&gt;0,O11&lt;&gt;0,Logements!L8&lt;&gt;0,DATE(O11,4,N11)-DATE($B$3,4,Logements!L8)&gt;5)</xm:f>
            <x14:dxf>
              <fill>
                <patternFill>
                  <bgColor rgb="FFFFCCCC"/>
                </patternFill>
              </fill>
            </x14:dxf>
          </x14:cfRule>
          <xm:sqref>P11</xm:sqref>
        </x14:conditionalFormatting>
        <x14:conditionalFormatting xmlns:xm="http://schemas.microsoft.com/office/excel/2006/main">
          <x14:cfRule type="expression" priority="85" id="{00000000-000E-0000-0100-000055000000}">
            <xm:f>AND(N13&lt;&gt;0,O13&lt;&gt;0,Logements!L9&lt;&gt;0,DATE(O13,4,N13)-DATE($B$3,4,Logements!L9)&gt;5)</xm:f>
            <x14:dxf>
              <fill>
                <patternFill>
                  <bgColor rgb="FFFFCCCC"/>
                </patternFill>
              </fill>
            </x14:dxf>
          </x14:cfRule>
          <x14:cfRule type="expression" priority="83" id="{00000000-000E-0000-0100-000053000000}">
            <xm:f>AND(N13&lt;&gt;0,O13&lt;&gt;0,Logements!L9&lt;&gt;0,DATE(O13,4,N13)-DATE($B$3,4,Logements!L9)&lt;=0)</xm:f>
            <x14:dxf>
              <fill>
                <patternFill>
                  <bgColor rgb="FFCCFFCC"/>
                </patternFill>
              </fill>
            </x14:dxf>
          </x14:cfRule>
          <x14:cfRule type="expression" priority="84" id="{00000000-000E-0000-0100-000054000000}">
            <xm:f>AND(N13&lt;&gt;0,O13&lt;&gt;0,Logements!L9&lt;&gt;0,DATE(O13,4,N13)-DATE($B$3,4,Logements!L9)&gt;=1,DATE(O13,4,N13)-DATE($B$3,4,Logements!L9)&lt;=5)</xm:f>
            <x14:dxf>
              <fill>
                <patternFill>
                  <bgColor rgb="FFFFE0CC"/>
                </patternFill>
              </fill>
            </x14:dxf>
          </x14:cfRule>
          <xm:sqref>P13</xm:sqref>
        </x14:conditionalFormatting>
        <x14:conditionalFormatting xmlns:xm="http://schemas.microsoft.com/office/excel/2006/main">
          <x14:cfRule type="expression" priority="120" id="{00000000-000E-0000-0100-000078000000}">
            <xm:f>AND(N15&lt;&gt;0,O15&lt;&gt;0,Logements!L10&lt;&gt;0,DATE(O15,4,N15)-DATE($B$3,4,Logements!L10)&gt;=1,DATE(O15,4,N15)-DATE($B$3,4,Logements!L10)&lt;=5)</xm:f>
            <x14:dxf>
              <fill>
                <patternFill>
                  <bgColor rgb="FFFFE0CC"/>
                </patternFill>
              </fill>
            </x14:dxf>
          </x14:cfRule>
          <x14:cfRule type="expression" priority="119" id="{00000000-000E-0000-0100-000077000000}">
            <xm:f>AND(N15&lt;&gt;0,O15&lt;&gt;0,Logements!L10&lt;&gt;0,DATE(O15,4,N15)-DATE($B$3,4,Logements!L10)&lt;=0)</xm:f>
            <x14:dxf>
              <fill>
                <patternFill>
                  <bgColor rgb="FFCCFFCC"/>
                </patternFill>
              </fill>
            </x14:dxf>
          </x14:cfRule>
          <x14:cfRule type="expression" priority="121" id="{00000000-000E-0000-0100-000079000000}">
            <xm:f>AND(N15&lt;&gt;0,O15&lt;&gt;0,Logements!L10&lt;&gt;0,DATE(O15,4,N15)-DATE($B$3,4,Logements!L10)&gt;5)</xm:f>
            <x14:dxf>
              <fill>
                <patternFill>
                  <bgColor rgb="FFFFCCCC"/>
                </patternFill>
              </fill>
            </x14:dxf>
          </x14:cfRule>
          <xm:sqref>P15</xm:sqref>
        </x14:conditionalFormatting>
        <x14:conditionalFormatting xmlns:xm="http://schemas.microsoft.com/office/excel/2006/main">
          <x14:cfRule type="expression" priority="157" id="{00000000-000E-0000-0100-00009D000000}">
            <xm:f>AND(N17&lt;&gt;0,O17&lt;&gt;0,Logements!L11&lt;&gt;0,DATE(O17,4,N17)-DATE($B$3,4,Logements!L11)&gt;5)</xm:f>
            <x14:dxf>
              <fill>
                <patternFill>
                  <bgColor rgb="FFFFCCCC"/>
                </patternFill>
              </fill>
            </x14:dxf>
          </x14:cfRule>
          <x14:cfRule type="expression" priority="155" id="{00000000-000E-0000-0100-00009B000000}">
            <xm:f>AND(N17&lt;&gt;0,O17&lt;&gt;0,Logements!L11&lt;&gt;0,DATE(O17,4,N17)-DATE($B$3,4,Logements!L11)&lt;=0)</xm:f>
            <x14:dxf>
              <fill>
                <patternFill>
                  <bgColor rgb="FFCCFFCC"/>
                </patternFill>
              </fill>
            </x14:dxf>
          </x14:cfRule>
          <x14:cfRule type="expression" priority="156" id="{00000000-000E-0000-0100-00009C000000}">
            <xm:f>AND(N17&lt;&gt;0,O17&lt;&gt;0,Logements!L11&lt;&gt;0,DATE(O17,4,N17)-DATE($B$3,4,Logements!L11)&gt;=1,DATE(O17,4,N17)-DATE($B$3,4,Logements!L11)&lt;=5)</xm:f>
            <x14:dxf>
              <fill>
                <patternFill>
                  <bgColor rgb="FFFFE0CC"/>
                </patternFill>
              </fill>
            </x14:dxf>
          </x14:cfRule>
          <xm:sqref>P17</xm:sqref>
        </x14:conditionalFormatting>
        <x14:conditionalFormatting xmlns:xm="http://schemas.microsoft.com/office/excel/2006/main">
          <x14:cfRule type="expression" priority="14" id="{00000000-000E-0000-0100-00000E000000}">
            <xm:f>AND(Q9&lt;&gt;0,R9&lt;&gt;0,Logements!L7&lt;&gt;0,DATE(R9,5,Q9)-DATE($B$3,5,Logements!L7)&lt;=0)</xm:f>
            <x14:dxf>
              <fill>
                <patternFill>
                  <bgColor rgb="FFCCFFCC"/>
                </patternFill>
              </fill>
            </x14:dxf>
          </x14:cfRule>
          <x14:cfRule type="expression" priority="15" id="{00000000-000E-0000-0100-00000F000000}">
            <xm:f>AND(Q9&lt;&gt;0,R9&lt;&gt;0,Logements!L7&lt;&gt;0,DATE(R9,5,Q9)-DATE($B$3,5,Logements!L7)&gt;=1,DATE(R9,5,Q9)-DATE($B$3,5,Logements!L7)&lt;=5)</xm:f>
            <x14:dxf>
              <fill>
                <patternFill>
                  <bgColor rgb="FFFFE0CC"/>
                </patternFill>
              </fill>
            </x14:dxf>
          </x14:cfRule>
          <x14:cfRule type="expression" priority="16" id="{00000000-000E-0000-0100-000010000000}">
            <xm:f>AND(Q9&lt;&gt;0,R9&lt;&gt;0,Logements!L7&lt;&gt;0,DATE(R9,5,Q9)-DATE($B$3,5,Logements!L7)&gt;5)</xm:f>
            <x14:dxf>
              <fill>
                <patternFill>
                  <bgColor rgb="FFFFCCCC"/>
                </patternFill>
              </fill>
            </x14:dxf>
          </x14:cfRule>
          <xm:sqref>S9</xm:sqref>
        </x14:conditionalFormatting>
        <x14:conditionalFormatting xmlns:xm="http://schemas.microsoft.com/office/excel/2006/main">
          <x14:cfRule type="expression" priority="50" id="{00000000-000E-0000-0100-000032000000}">
            <xm:f>AND(Q11&lt;&gt;0,R11&lt;&gt;0,Logements!L8&lt;&gt;0,DATE(R11,5,Q11)-DATE($B$3,5,Logements!L8)&lt;=0)</xm:f>
            <x14:dxf>
              <fill>
                <patternFill>
                  <bgColor rgb="FFCCFFCC"/>
                </patternFill>
              </fill>
            </x14:dxf>
          </x14:cfRule>
          <x14:cfRule type="expression" priority="52" id="{00000000-000E-0000-0100-000034000000}">
            <xm:f>AND(Q11&lt;&gt;0,R11&lt;&gt;0,Logements!L8&lt;&gt;0,DATE(R11,5,Q11)-DATE($B$3,5,Logements!L8)&gt;5)</xm:f>
            <x14:dxf>
              <fill>
                <patternFill>
                  <bgColor rgb="FFFFCCCC"/>
                </patternFill>
              </fill>
            </x14:dxf>
          </x14:cfRule>
          <x14:cfRule type="expression" priority="51" id="{00000000-000E-0000-0100-000033000000}">
            <xm:f>AND(Q11&lt;&gt;0,R11&lt;&gt;0,Logements!L8&lt;&gt;0,DATE(R11,5,Q11)-DATE($B$3,5,Logements!L8)&gt;=1,DATE(R11,5,Q11)-DATE($B$3,5,Logements!L8)&lt;=5)</xm:f>
            <x14:dxf>
              <fill>
                <patternFill>
                  <bgColor rgb="FFFFE0CC"/>
                </patternFill>
              </fill>
            </x14:dxf>
          </x14:cfRule>
          <xm:sqref>S11</xm:sqref>
        </x14:conditionalFormatting>
        <x14:conditionalFormatting xmlns:xm="http://schemas.microsoft.com/office/excel/2006/main">
          <x14:cfRule type="expression" priority="86" id="{00000000-000E-0000-0100-000056000000}">
            <xm:f>AND(Q13&lt;&gt;0,R13&lt;&gt;0,Logements!L9&lt;&gt;0,DATE(R13,5,Q13)-DATE($B$3,5,Logements!L9)&lt;=0)</xm:f>
            <x14:dxf>
              <fill>
                <patternFill>
                  <bgColor rgb="FFCCFFCC"/>
                </patternFill>
              </fill>
            </x14:dxf>
          </x14:cfRule>
          <x14:cfRule type="expression" priority="87" id="{00000000-000E-0000-0100-000057000000}">
            <xm:f>AND(Q13&lt;&gt;0,R13&lt;&gt;0,Logements!L9&lt;&gt;0,DATE(R13,5,Q13)-DATE($B$3,5,Logements!L9)&gt;=1,DATE(R13,5,Q13)-DATE($B$3,5,Logements!L9)&lt;=5)</xm:f>
            <x14:dxf>
              <fill>
                <patternFill>
                  <bgColor rgb="FFFFE0CC"/>
                </patternFill>
              </fill>
            </x14:dxf>
          </x14:cfRule>
          <x14:cfRule type="expression" priority="88" id="{00000000-000E-0000-0100-000058000000}">
            <xm:f>AND(Q13&lt;&gt;0,R13&lt;&gt;0,Logements!L9&lt;&gt;0,DATE(R13,5,Q13)-DATE($B$3,5,Logements!L9)&gt;5)</xm:f>
            <x14:dxf>
              <fill>
                <patternFill>
                  <bgColor rgb="FFFFCCCC"/>
                </patternFill>
              </fill>
            </x14:dxf>
          </x14:cfRule>
          <xm:sqref>S13</xm:sqref>
        </x14:conditionalFormatting>
        <x14:conditionalFormatting xmlns:xm="http://schemas.microsoft.com/office/excel/2006/main">
          <x14:cfRule type="expression" priority="122" id="{00000000-000E-0000-0100-00007A000000}">
            <xm:f>AND(Q15&lt;&gt;0,R15&lt;&gt;0,Logements!L10&lt;&gt;0,DATE(R15,5,Q15)-DATE($B$3,5,Logements!L10)&lt;=0)</xm:f>
            <x14:dxf>
              <fill>
                <patternFill>
                  <bgColor rgb="FFCCFFCC"/>
                </patternFill>
              </fill>
            </x14:dxf>
          </x14:cfRule>
          <x14:cfRule type="expression" priority="124" id="{00000000-000E-0000-0100-00007C000000}">
            <xm:f>AND(Q15&lt;&gt;0,R15&lt;&gt;0,Logements!L10&lt;&gt;0,DATE(R15,5,Q15)-DATE($B$3,5,Logements!L10)&gt;5)</xm:f>
            <x14:dxf>
              <fill>
                <patternFill>
                  <bgColor rgb="FFFFCCCC"/>
                </patternFill>
              </fill>
            </x14:dxf>
          </x14:cfRule>
          <x14:cfRule type="expression" priority="123" id="{00000000-000E-0000-0100-00007B000000}">
            <xm:f>AND(Q15&lt;&gt;0,R15&lt;&gt;0,Logements!L10&lt;&gt;0,DATE(R15,5,Q15)-DATE($B$3,5,Logements!L10)&gt;=1,DATE(R15,5,Q15)-DATE($B$3,5,Logements!L10)&lt;=5)</xm:f>
            <x14:dxf>
              <fill>
                <patternFill>
                  <bgColor rgb="FFFFE0CC"/>
                </patternFill>
              </fill>
            </x14:dxf>
          </x14:cfRule>
          <xm:sqref>S15</xm:sqref>
        </x14:conditionalFormatting>
        <x14:conditionalFormatting xmlns:xm="http://schemas.microsoft.com/office/excel/2006/main">
          <x14:cfRule type="expression" priority="159" id="{00000000-000E-0000-0100-00009F000000}">
            <xm:f>AND(Q17&lt;&gt;0,R17&lt;&gt;0,Logements!L11&lt;&gt;0,DATE(R17,5,Q17)-DATE($B$3,5,Logements!L11)&gt;=1,DATE(R17,5,Q17)-DATE($B$3,5,Logements!L11)&lt;=5)</xm:f>
            <x14:dxf>
              <fill>
                <patternFill>
                  <bgColor rgb="FFFFE0CC"/>
                </patternFill>
              </fill>
            </x14:dxf>
          </x14:cfRule>
          <x14:cfRule type="expression" priority="158" id="{00000000-000E-0000-0100-00009E000000}">
            <xm:f>AND(Q17&lt;&gt;0,R17&lt;&gt;0,Logements!L11&lt;&gt;0,DATE(R17,5,Q17)-DATE($B$3,5,Logements!L11)&lt;=0)</xm:f>
            <x14:dxf>
              <fill>
                <patternFill>
                  <bgColor rgb="FFCCFFCC"/>
                </patternFill>
              </fill>
            </x14:dxf>
          </x14:cfRule>
          <x14:cfRule type="expression" priority="160" id="{00000000-000E-0000-0100-0000A0000000}">
            <xm:f>AND(Q17&lt;&gt;0,R17&lt;&gt;0,Logements!L11&lt;&gt;0,DATE(R17,5,Q17)-DATE($B$3,5,Logements!L11)&gt;5)</xm:f>
            <x14:dxf>
              <fill>
                <patternFill>
                  <bgColor rgb="FFFFCCCC"/>
                </patternFill>
              </fill>
            </x14:dxf>
          </x14:cfRule>
          <xm:sqref>S17</xm:sqref>
        </x14:conditionalFormatting>
        <x14:conditionalFormatting xmlns:xm="http://schemas.microsoft.com/office/excel/2006/main">
          <x14:cfRule type="expression" priority="17" id="{00000000-000E-0000-0100-000011000000}">
            <xm:f>AND(T9&lt;&gt;0,U9&lt;&gt;0,Logements!L7&lt;&gt;0,DATE(U9,6,T9)-DATE($B$3,6,Logements!L7)&lt;=0)</xm:f>
            <x14:dxf>
              <fill>
                <patternFill>
                  <bgColor rgb="FFCCFFCC"/>
                </patternFill>
              </fill>
            </x14:dxf>
          </x14:cfRule>
          <x14:cfRule type="expression" priority="19" id="{00000000-000E-0000-0100-000013000000}">
            <xm:f>AND(T9&lt;&gt;0,U9&lt;&gt;0,Logements!L7&lt;&gt;0,DATE(U9,6,T9)-DATE($B$3,6,Logements!L7)&gt;5)</xm:f>
            <x14:dxf>
              <fill>
                <patternFill>
                  <bgColor rgb="FFFFCCCC"/>
                </patternFill>
              </fill>
            </x14:dxf>
          </x14:cfRule>
          <x14:cfRule type="expression" priority="18" id="{00000000-000E-0000-0100-000012000000}">
            <xm:f>AND(T9&lt;&gt;0,U9&lt;&gt;0,Logements!L7&lt;&gt;0,DATE(U9,6,T9)-DATE($B$3,6,Logements!L7)&gt;=1,DATE(U9,6,T9)-DATE($B$3,6,Logements!L7)&lt;=5)</xm:f>
            <x14:dxf>
              <fill>
                <patternFill>
                  <bgColor rgb="FFFFE0CC"/>
                </patternFill>
              </fill>
            </x14:dxf>
          </x14:cfRule>
          <xm:sqref>V9</xm:sqref>
        </x14:conditionalFormatting>
        <x14:conditionalFormatting xmlns:xm="http://schemas.microsoft.com/office/excel/2006/main">
          <x14:cfRule type="expression" priority="53" id="{00000000-000E-0000-0100-000035000000}">
            <xm:f>AND(T11&lt;&gt;0,U11&lt;&gt;0,Logements!L8&lt;&gt;0,DATE(U11,6,T11)-DATE($B$3,6,Logements!L8)&lt;=0)</xm:f>
            <x14:dxf>
              <fill>
                <patternFill>
                  <bgColor rgb="FFCCFFCC"/>
                </patternFill>
              </fill>
            </x14:dxf>
          </x14:cfRule>
          <x14:cfRule type="expression" priority="54" id="{00000000-000E-0000-0100-000036000000}">
            <xm:f>AND(T11&lt;&gt;0,U11&lt;&gt;0,Logements!L8&lt;&gt;0,DATE(U11,6,T11)-DATE($B$3,6,Logements!L8)&gt;=1,DATE(U11,6,T11)-DATE($B$3,6,Logements!L8)&lt;=5)</xm:f>
            <x14:dxf>
              <fill>
                <patternFill>
                  <bgColor rgb="FFFFE0CC"/>
                </patternFill>
              </fill>
            </x14:dxf>
          </x14:cfRule>
          <x14:cfRule type="expression" priority="55" id="{00000000-000E-0000-0100-000037000000}">
            <xm:f>AND(T11&lt;&gt;0,U11&lt;&gt;0,Logements!L8&lt;&gt;0,DATE(U11,6,T11)-DATE($B$3,6,Logements!L8)&gt;5)</xm:f>
            <x14:dxf>
              <fill>
                <patternFill>
                  <bgColor rgb="FFFFCCCC"/>
                </patternFill>
              </fill>
            </x14:dxf>
          </x14:cfRule>
          <xm:sqref>V11</xm:sqref>
        </x14:conditionalFormatting>
        <x14:conditionalFormatting xmlns:xm="http://schemas.microsoft.com/office/excel/2006/main">
          <x14:cfRule type="expression" priority="89" id="{00000000-000E-0000-0100-000059000000}">
            <xm:f>AND(T13&lt;&gt;0,U13&lt;&gt;0,Logements!L9&lt;&gt;0,DATE(U13,6,T13)-DATE($B$3,6,Logements!L9)&lt;=0)</xm:f>
            <x14:dxf>
              <fill>
                <patternFill>
                  <bgColor rgb="FFCCFFCC"/>
                </patternFill>
              </fill>
            </x14:dxf>
          </x14:cfRule>
          <x14:cfRule type="expression" priority="90" id="{00000000-000E-0000-0100-00005A000000}">
            <xm:f>AND(T13&lt;&gt;0,U13&lt;&gt;0,Logements!L9&lt;&gt;0,DATE(U13,6,T13)-DATE($B$3,6,Logements!L9)&gt;=1,DATE(U13,6,T13)-DATE($B$3,6,Logements!L9)&lt;=5)</xm:f>
            <x14:dxf>
              <fill>
                <patternFill>
                  <bgColor rgb="FFFFE0CC"/>
                </patternFill>
              </fill>
            </x14:dxf>
          </x14:cfRule>
          <x14:cfRule type="expression" priority="91" id="{00000000-000E-0000-0100-00005B000000}">
            <xm:f>AND(T13&lt;&gt;0,U13&lt;&gt;0,Logements!L9&lt;&gt;0,DATE(U13,6,T13)-DATE($B$3,6,Logements!L9)&gt;5)</xm:f>
            <x14:dxf>
              <fill>
                <patternFill>
                  <bgColor rgb="FFFFCCCC"/>
                </patternFill>
              </fill>
            </x14:dxf>
          </x14:cfRule>
          <xm:sqref>V13</xm:sqref>
        </x14:conditionalFormatting>
        <x14:conditionalFormatting xmlns:xm="http://schemas.microsoft.com/office/excel/2006/main">
          <x14:cfRule type="expression" priority="125" id="{00000000-000E-0000-0100-00007D000000}">
            <xm:f>AND(T15&lt;&gt;0,U15&lt;&gt;0,Logements!L10&lt;&gt;0,DATE(U15,6,T15)-DATE($B$3,6,Logements!L10)&lt;=0)</xm:f>
            <x14:dxf>
              <fill>
                <patternFill>
                  <bgColor rgb="FFCCFFCC"/>
                </patternFill>
              </fill>
            </x14:dxf>
          </x14:cfRule>
          <x14:cfRule type="expression" priority="127" id="{00000000-000E-0000-0100-00007F000000}">
            <xm:f>AND(T15&lt;&gt;0,U15&lt;&gt;0,Logements!L10&lt;&gt;0,DATE(U15,6,T15)-DATE($B$3,6,Logements!L10)&gt;5)</xm:f>
            <x14:dxf>
              <fill>
                <patternFill>
                  <bgColor rgb="FFFFCCCC"/>
                </patternFill>
              </fill>
            </x14:dxf>
          </x14:cfRule>
          <x14:cfRule type="expression" priority="126" id="{00000000-000E-0000-0100-00007E000000}">
            <xm:f>AND(T15&lt;&gt;0,U15&lt;&gt;0,Logements!L10&lt;&gt;0,DATE(U15,6,T15)-DATE($B$3,6,Logements!L10)&gt;=1,DATE(U15,6,T15)-DATE($B$3,6,Logements!L10)&lt;=5)</xm:f>
            <x14:dxf>
              <fill>
                <patternFill>
                  <bgColor rgb="FFFFE0CC"/>
                </patternFill>
              </fill>
            </x14:dxf>
          </x14:cfRule>
          <xm:sqref>V15</xm:sqref>
        </x14:conditionalFormatting>
        <x14:conditionalFormatting xmlns:xm="http://schemas.microsoft.com/office/excel/2006/main">
          <x14:cfRule type="expression" priority="161" id="{00000000-000E-0000-0100-0000A1000000}">
            <xm:f>AND(T17&lt;&gt;0,U17&lt;&gt;0,Logements!L11&lt;&gt;0,DATE(U17,6,T17)-DATE($B$3,6,Logements!L11)&lt;=0)</xm:f>
            <x14:dxf>
              <fill>
                <patternFill>
                  <bgColor rgb="FFCCFFCC"/>
                </patternFill>
              </fill>
            </x14:dxf>
          </x14:cfRule>
          <x14:cfRule type="expression" priority="162" id="{00000000-000E-0000-0100-0000A2000000}">
            <xm:f>AND(T17&lt;&gt;0,U17&lt;&gt;0,Logements!L11&lt;&gt;0,DATE(U17,6,T17)-DATE($B$3,6,Logements!L11)&gt;=1,DATE(U17,6,T17)-DATE($B$3,6,Logements!L11)&lt;=5)</xm:f>
            <x14:dxf>
              <fill>
                <patternFill>
                  <bgColor rgb="FFFFE0CC"/>
                </patternFill>
              </fill>
            </x14:dxf>
          </x14:cfRule>
          <x14:cfRule type="expression" priority="163" id="{00000000-000E-0000-0100-0000A3000000}">
            <xm:f>AND(T17&lt;&gt;0,U17&lt;&gt;0,Logements!L11&lt;&gt;0,DATE(U17,6,T17)-DATE($B$3,6,Logements!L11)&gt;5)</xm:f>
            <x14:dxf>
              <fill>
                <patternFill>
                  <bgColor rgb="FFFFCCCC"/>
                </patternFill>
              </fill>
            </x14:dxf>
          </x14:cfRule>
          <xm:sqref>V17</xm:sqref>
        </x14:conditionalFormatting>
        <x14:conditionalFormatting xmlns:xm="http://schemas.microsoft.com/office/excel/2006/main">
          <x14:cfRule type="expression" priority="20" id="{00000000-000E-0000-0100-000014000000}">
            <xm:f>AND(W9&lt;&gt;0,X9&lt;&gt;0,Logements!L7&lt;&gt;0,DATE(X9,7,W9)-DATE($B$3,7,Logements!L7)&lt;=0)</xm:f>
            <x14:dxf>
              <fill>
                <patternFill>
                  <bgColor rgb="FFCCFFCC"/>
                </patternFill>
              </fill>
            </x14:dxf>
          </x14:cfRule>
          <x14:cfRule type="expression" priority="21" id="{00000000-000E-0000-0100-000015000000}">
            <xm:f>AND(W9&lt;&gt;0,X9&lt;&gt;0,Logements!L7&lt;&gt;0,DATE(X9,7,W9)-DATE($B$3,7,Logements!L7)&gt;=1,DATE(X9,7,W9)-DATE($B$3,7,Logements!L7)&lt;=5)</xm:f>
            <x14:dxf>
              <fill>
                <patternFill>
                  <bgColor rgb="FFFFE0CC"/>
                </patternFill>
              </fill>
            </x14:dxf>
          </x14:cfRule>
          <x14:cfRule type="expression" priority="22" id="{00000000-000E-0000-0100-000016000000}">
            <xm:f>AND(W9&lt;&gt;0,X9&lt;&gt;0,Logements!L7&lt;&gt;0,DATE(X9,7,W9)-DATE($B$3,7,Logements!L7)&gt;5)</xm:f>
            <x14:dxf>
              <fill>
                <patternFill>
                  <bgColor rgb="FFFFCCCC"/>
                </patternFill>
              </fill>
            </x14:dxf>
          </x14:cfRule>
          <xm:sqref>Y9</xm:sqref>
        </x14:conditionalFormatting>
        <x14:conditionalFormatting xmlns:xm="http://schemas.microsoft.com/office/excel/2006/main">
          <x14:cfRule type="expression" priority="58" id="{00000000-000E-0000-0100-00003A000000}">
            <xm:f>AND(W11&lt;&gt;0,X11&lt;&gt;0,Logements!L8&lt;&gt;0,DATE(X11,7,W11)-DATE($B$3,7,Logements!L8)&gt;5)</xm:f>
            <x14:dxf>
              <fill>
                <patternFill>
                  <bgColor rgb="FFFFCCCC"/>
                </patternFill>
              </fill>
            </x14:dxf>
          </x14:cfRule>
          <x14:cfRule type="expression" priority="57" id="{00000000-000E-0000-0100-000039000000}">
            <xm:f>AND(W11&lt;&gt;0,X11&lt;&gt;0,Logements!L8&lt;&gt;0,DATE(X11,7,W11)-DATE($B$3,7,Logements!L8)&gt;=1,DATE(X11,7,W11)-DATE($B$3,7,Logements!L8)&lt;=5)</xm:f>
            <x14:dxf>
              <fill>
                <patternFill>
                  <bgColor rgb="FFFFE0CC"/>
                </patternFill>
              </fill>
            </x14:dxf>
          </x14:cfRule>
          <x14:cfRule type="expression" priority="56" id="{00000000-000E-0000-0100-000038000000}">
            <xm:f>AND(W11&lt;&gt;0,X11&lt;&gt;0,Logements!L8&lt;&gt;0,DATE(X11,7,W11)-DATE($B$3,7,Logements!L8)&lt;=0)</xm:f>
            <x14:dxf>
              <fill>
                <patternFill>
                  <bgColor rgb="FFCCFFCC"/>
                </patternFill>
              </fill>
            </x14:dxf>
          </x14:cfRule>
          <xm:sqref>Y11</xm:sqref>
        </x14:conditionalFormatting>
        <x14:conditionalFormatting xmlns:xm="http://schemas.microsoft.com/office/excel/2006/main">
          <x14:cfRule type="expression" priority="92" id="{00000000-000E-0000-0100-00005C000000}">
            <xm:f>AND(W13&lt;&gt;0,X13&lt;&gt;0,Logements!L9&lt;&gt;0,DATE(X13,7,W13)-DATE($B$3,7,Logements!L9)&lt;=0)</xm:f>
            <x14:dxf>
              <fill>
                <patternFill>
                  <bgColor rgb="FFCCFFCC"/>
                </patternFill>
              </fill>
            </x14:dxf>
          </x14:cfRule>
          <x14:cfRule type="expression" priority="93" id="{00000000-000E-0000-0100-00005D000000}">
            <xm:f>AND(W13&lt;&gt;0,X13&lt;&gt;0,Logements!L9&lt;&gt;0,DATE(X13,7,W13)-DATE($B$3,7,Logements!L9)&gt;=1,DATE(X13,7,W13)-DATE($B$3,7,Logements!L9)&lt;=5)</xm:f>
            <x14:dxf>
              <fill>
                <patternFill>
                  <bgColor rgb="FFFFE0CC"/>
                </patternFill>
              </fill>
            </x14:dxf>
          </x14:cfRule>
          <x14:cfRule type="expression" priority="94" id="{00000000-000E-0000-0100-00005E000000}">
            <xm:f>AND(W13&lt;&gt;0,X13&lt;&gt;0,Logements!L9&lt;&gt;0,DATE(X13,7,W13)-DATE($B$3,7,Logements!L9)&gt;5)</xm:f>
            <x14:dxf>
              <fill>
                <patternFill>
                  <bgColor rgb="FFFFCCCC"/>
                </patternFill>
              </fill>
            </x14:dxf>
          </x14:cfRule>
          <xm:sqref>Y13</xm:sqref>
        </x14:conditionalFormatting>
        <x14:conditionalFormatting xmlns:xm="http://schemas.microsoft.com/office/excel/2006/main">
          <x14:cfRule type="expression" priority="128" id="{00000000-000E-0000-0100-000080000000}">
            <xm:f>AND(W15&lt;&gt;0,X15&lt;&gt;0,Logements!L10&lt;&gt;0,DATE(X15,7,W15)-DATE($B$3,7,Logements!L10)&lt;=0)</xm:f>
            <x14:dxf>
              <fill>
                <patternFill>
                  <bgColor rgb="FFCCFFCC"/>
                </patternFill>
              </fill>
            </x14:dxf>
          </x14:cfRule>
          <x14:cfRule type="expression" priority="129" id="{00000000-000E-0000-0100-000081000000}">
            <xm:f>AND(W15&lt;&gt;0,X15&lt;&gt;0,Logements!L10&lt;&gt;0,DATE(X15,7,W15)-DATE($B$3,7,Logements!L10)&gt;=1,DATE(X15,7,W15)-DATE($B$3,7,Logements!L10)&lt;=5)</xm:f>
            <x14:dxf>
              <fill>
                <patternFill>
                  <bgColor rgb="FFFFE0CC"/>
                </patternFill>
              </fill>
            </x14:dxf>
          </x14:cfRule>
          <x14:cfRule type="expression" priority="130" id="{00000000-000E-0000-0100-000082000000}">
            <xm:f>AND(W15&lt;&gt;0,X15&lt;&gt;0,Logements!L10&lt;&gt;0,DATE(X15,7,W15)-DATE($B$3,7,Logements!L10)&gt;5)</xm:f>
            <x14:dxf>
              <fill>
                <patternFill>
                  <bgColor rgb="FFFFCCCC"/>
                </patternFill>
              </fill>
            </x14:dxf>
          </x14:cfRule>
          <xm:sqref>Y15</xm:sqref>
        </x14:conditionalFormatting>
        <x14:conditionalFormatting xmlns:xm="http://schemas.microsoft.com/office/excel/2006/main">
          <x14:cfRule type="expression" priority="166" id="{00000000-000E-0000-0100-0000A6000000}">
            <xm:f>AND(W17&lt;&gt;0,X17&lt;&gt;0,Logements!L11&lt;&gt;0,DATE(X17,7,W17)-DATE($B$3,7,Logements!L11)&gt;5)</xm:f>
            <x14:dxf>
              <fill>
                <patternFill>
                  <bgColor rgb="FFFFCCCC"/>
                </patternFill>
              </fill>
            </x14:dxf>
          </x14:cfRule>
          <x14:cfRule type="expression" priority="165" id="{00000000-000E-0000-0100-0000A5000000}">
            <xm:f>AND(W17&lt;&gt;0,X17&lt;&gt;0,Logements!L11&lt;&gt;0,DATE(X17,7,W17)-DATE($B$3,7,Logements!L11)&gt;=1,DATE(X17,7,W17)-DATE($B$3,7,Logements!L11)&lt;=5)</xm:f>
            <x14:dxf>
              <fill>
                <patternFill>
                  <bgColor rgb="FFFFE0CC"/>
                </patternFill>
              </fill>
            </x14:dxf>
          </x14:cfRule>
          <x14:cfRule type="expression" priority="164" id="{00000000-000E-0000-0100-0000A4000000}">
            <xm:f>AND(W17&lt;&gt;0,X17&lt;&gt;0,Logements!L11&lt;&gt;0,DATE(X17,7,W17)-DATE($B$3,7,Logements!L11)&lt;=0)</xm:f>
            <x14:dxf>
              <fill>
                <patternFill>
                  <bgColor rgb="FFCCFFCC"/>
                </patternFill>
              </fill>
            </x14:dxf>
          </x14:cfRule>
          <xm:sqref>Y17</xm:sqref>
        </x14:conditionalFormatting>
        <x14:conditionalFormatting xmlns:xm="http://schemas.microsoft.com/office/excel/2006/main">
          <x14:cfRule type="expression" priority="25" id="{00000000-000E-0000-0100-000019000000}">
            <xm:f>AND(Z9&lt;&gt;0,AA9&lt;&gt;0,Logements!L7&lt;&gt;0,DATE(AA9,8,Z9)-DATE($B$3,8,Logements!L7)&gt;5)</xm:f>
            <x14:dxf>
              <fill>
                <patternFill>
                  <bgColor rgb="FFFFCCCC"/>
                </patternFill>
              </fill>
            </x14:dxf>
          </x14:cfRule>
          <x14:cfRule type="expression" priority="24" id="{00000000-000E-0000-0100-000018000000}">
            <xm:f>AND(Z9&lt;&gt;0,AA9&lt;&gt;0,Logements!L7&lt;&gt;0,DATE(AA9,8,Z9)-DATE($B$3,8,Logements!L7)&gt;=1,DATE(AA9,8,Z9)-DATE($B$3,8,Logements!L7)&lt;=5)</xm:f>
            <x14:dxf>
              <fill>
                <patternFill>
                  <bgColor rgb="FFFFE0CC"/>
                </patternFill>
              </fill>
            </x14:dxf>
          </x14:cfRule>
          <x14:cfRule type="expression" priority="23" id="{00000000-000E-0000-0100-000017000000}">
            <xm:f>AND(Z9&lt;&gt;0,AA9&lt;&gt;0,Logements!L7&lt;&gt;0,DATE(AA9,8,Z9)-DATE($B$3,8,Logements!L7)&lt;=0)</xm:f>
            <x14:dxf>
              <fill>
                <patternFill>
                  <bgColor rgb="FFCCFFCC"/>
                </patternFill>
              </fill>
            </x14:dxf>
          </x14:cfRule>
          <xm:sqref>AB9</xm:sqref>
        </x14:conditionalFormatting>
        <x14:conditionalFormatting xmlns:xm="http://schemas.microsoft.com/office/excel/2006/main">
          <x14:cfRule type="expression" priority="59" id="{00000000-000E-0000-0100-00003B000000}">
            <xm:f>AND(Z11&lt;&gt;0,AA11&lt;&gt;0,Logements!L8&lt;&gt;0,DATE(AA11,8,Z11)-DATE($B$3,8,Logements!L8)&lt;=0)</xm:f>
            <x14:dxf>
              <fill>
                <patternFill>
                  <bgColor rgb="FFCCFFCC"/>
                </patternFill>
              </fill>
            </x14:dxf>
          </x14:cfRule>
          <x14:cfRule type="expression" priority="60" id="{00000000-000E-0000-0100-00003C000000}">
            <xm:f>AND(Z11&lt;&gt;0,AA11&lt;&gt;0,Logements!L8&lt;&gt;0,DATE(AA11,8,Z11)-DATE($B$3,8,Logements!L8)&gt;=1,DATE(AA11,8,Z11)-DATE($B$3,8,Logements!L8)&lt;=5)</xm:f>
            <x14:dxf>
              <fill>
                <patternFill>
                  <bgColor rgb="FFFFE0CC"/>
                </patternFill>
              </fill>
            </x14:dxf>
          </x14:cfRule>
          <x14:cfRule type="expression" priority="61" id="{00000000-000E-0000-0100-00003D000000}">
            <xm:f>AND(Z11&lt;&gt;0,AA11&lt;&gt;0,Logements!L8&lt;&gt;0,DATE(AA11,8,Z11)-DATE($B$3,8,Logements!L8)&gt;5)</xm:f>
            <x14:dxf>
              <fill>
                <patternFill>
                  <bgColor rgb="FFFFCCCC"/>
                </patternFill>
              </fill>
            </x14:dxf>
          </x14:cfRule>
          <xm:sqref>AB11</xm:sqref>
        </x14:conditionalFormatting>
        <x14:conditionalFormatting xmlns:xm="http://schemas.microsoft.com/office/excel/2006/main">
          <x14:cfRule type="expression" priority="97" id="{00000000-000E-0000-0100-000061000000}">
            <xm:f>AND(Z13&lt;&gt;0,AA13&lt;&gt;0,Logements!L9&lt;&gt;0,DATE(AA13,8,Z13)-DATE($B$3,8,Logements!L9)&gt;5)</xm:f>
            <x14:dxf>
              <fill>
                <patternFill>
                  <bgColor rgb="FFFFCCCC"/>
                </patternFill>
              </fill>
            </x14:dxf>
          </x14:cfRule>
          <x14:cfRule type="expression" priority="95" id="{00000000-000E-0000-0100-00005F000000}">
            <xm:f>AND(Z13&lt;&gt;0,AA13&lt;&gt;0,Logements!L9&lt;&gt;0,DATE(AA13,8,Z13)-DATE($B$3,8,Logements!L9)&lt;=0)</xm:f>
            <x14:dxf>
              <fill>
                <patternFill>
                  <bgColor rgb="FFCCFFCC"/>
                </patternFill>
              </fill>
            </x14:dxf>
          </x14:cfRule>
          <x14:cfRule type="expression" priority="96" id="{00000000-000E-0000-0100-000060000000}">
            <xm:f>AND(Z13&lt;&gt;0,AA13&lt;&gt;0,Logements!L9&lt;&gt;0,DATE(AA13,8,Z13)-DATE($B$3,8,Logements!L9)&gt;=1,DATE(AA13,8,Z13)-DATE($B$3,8,Logements!L9)&lt;=5)</xm:f>
            <x14:dxf>
              <fill>
                <patternFill>
                  <bgColor rgb="FFFFE0CC"/>
                </patternFill>
              </fill>
            </x14:dxf>
          </x14:cfRule>
          <xm:sqref>AB13</xm:sqref>
        </x14:conditionalFormatting>
        <x14:conditionalFormatting xmlns:xm="http://schemas.microsoft.com/office/excel/2006/main">
          <x14:cfRule type="expression" priority="131" id="{00000000-000E-0000-0100-000083000000}">
            <xm:f>AND(Z15&lt;&gt;0,AA15&lt;&gt;0,Logements!L10&lt;&gt;0,DATE(AA15,8,Z15)-DATE($B$3,8,Logements!L10)&lt;=0)</xm:f>
            <x14:dxf>
              <fill>
                <patternFill>
                  <bgColor rgb="FFCCFFCC"/>
                </patternFill>
              </fill>
            </x14:dxf>
          </x14:cfRule>
          <x14:cfRule type="expression" priority="132" id="{00000000-000E-0000-0100-000084000000}">
            <xm:f>AND(Z15&lt;&gt;0,AA15&lt;&gt;0,Logements!L10&lt;&gt;0,DATE(AA15,8,Z15)-DATE($B$3,8,Logements!L10)&gt;=1,DATE(AA15,8,Z15)-DATE($B$3,8,Logements!L10)&lt;=5)</xm:f>
            <x14:dxf>
              <fill>
                <patternFill>
                  <bgColor rgb="FFFFE0CC"/>
                </patternFill>
              </fill>
            </x14:dxf>
          </x14:cfRule>
          <x14:cfRule type="expression" priority="133" id="{00000000-000E-0000-0100-000085000000}">
            <xm:f>AND(Z15&lt;&gt;0,AA15&lt;&gt;0,Logements!L10&lt;&gt;0,DATE(AA15,8,Z15)-DATE($B$3,8,Logements!L10)&gt;5)</xm:f>
            <x14:dxf>
              <fill>
                <patternFill>
                  <bgColor rgb="FFFFCCCC"/>
                </patternFill>
              </fill>
            </x14:dxf>
          </x14:cfRule>
          <xm:sqref>AB15</xm:sqref>
        </x14:conditionalFormatting>
        <x14:conditionalFormatting xmlns:xm="http://schemas.microsoft.com/office/excel/2006/main">
          <x14:cfRule type="expression" priority="169" id="{00000000-000E-0000-0100-0000A9000000}">
            <xm:f>AND(Z17&lt;&gt;0,AA17&lt;&gt;0,Logements!L11&lt;&gt;0,DATE(AA17,8,Z17)-DATE($B$3,8,Logements!L11)&gt;5)</xm:f>
            <x14:dxf>
              <fill>
                <patternFill>
                  <bgColor rgb="FFFFCCCC"/>
                </patternFill>
              </fill>
            </x14:dxf>
          </x14:cfRule>
          <x14:cfRule type="expression" priority="168" id="{00000000-000E-0000-0100-0000A8000000}">
            <xm:f>AND(Z17&lt;&gt;0,AA17&lt;&gt;0,Logements!L11&lt;&gt;0,DATE(AA17,8,Z17)-DATE($B$3,8,Logements!L11)&gt;=1,DATE(AA17,8,Z17)-DATE($B$3,8,Logements!L11)&lt;=5)</xm:f>
            <x14:dxf>
              <fill>
                <patternFill>
                  <bgColor rgb="FFFFE0CC"/>
                </patternFill>
              </fill>
            </x14:dxf>
          </x14:cfRule>
          <x14:cfRule type="expression" priority="167" id="{00000000-000E-0000-0100-0000A7000000}">
            <xm:f>AND(Z17&lt;&gt;0,AA17&lt;&gt;0,Logements!L11&lt;&gt;0,DATE(AA17,8,Z17)-DATE($B$3,8,Logements!L11)&lt;=0)</xm:f>
            <x14:dxf>
              <fill>
                <patternFill>
                  <bgColor rgb="FFCCFFCC"/>
                </patternFill>
              </fill>
            </x14:dxf>
          </x14:cfRule>
          <xm:sqref>AB17</xm:sqref>
        </x14:conditionalFormatting>
        <x14:conditionalFormatting xmlns:xm="http://schemas.microsoft.com/office/excel/2006/main">
          <x14:cfRule type="expression" priority="26" id="{00000000-000E-0000-0100-00001A000000}">
            <xm:f>AND(AC9&lt;&gt;0,AD9&lt;&gt;0,Logements!L7&lt;&gt;0,DATE(AD9,9,AC9)-DATE($B$3,9,Logements!L7)&lt;=0)</xm:f>
            <x14:dxf>
              <fill>
                <patternFill>
                  <bgColor rgb="FFCCFFCC"/>
                </patternFill>
              </fill>
            </x14:dxf>
          </x14:cfRule>
          <x14:cfRule type="expression" priority="27" id="{00000000-000E-0000-0100-00001B000000}">
            <xm:f>AND(AC9&lt;&gt;0,AD9&lt;&gt;0,Logements!L7&lt;&gt;0,DATE(AD9,9,AC9)-DATE($B$3,9,Logements!L7)&gt;=1,DATE(AD9,9,AC9)-DATE($B$3,9,Logements!L7)&lt;=5)</xm:f>
            <x14:dxf>
              <fill>
                <patternFill>
                  <bgColor rgb="FFFFE0CC"/>
                </patternFill>
              </fill>
            </x14:dxf>
          </x14:cfRule>
          <x14:cfRule type="expression" priority="28" id="{00000000-000E-0000-0100-00001C000000}">
            <xm:f>AND(AC9&lt;&gt;0,AD9&lt;&gt;0,Logements!L7&lt;&gt;0,DATE(AD9,9,AC9)-DATE($B$3,9,Logements!L7)&gt;5)</xm:f>
            <x14:dxf>
              <fill>
                <patternFill>
                  <bgColor rgb="FFFFCCCC"/>
                </patternFill>
              </fill>
            </x14:dxf>
          </x14:cfRule>
          <xm:sqref>AE9</xm:sqref>
        </x14:conditionalFormatting>
        <x14:conditionalFormatting xmlns:xm="http://schemas.microsoft.com/office/excel/2006/main">
          <x14:cfRule type="expression" priority="64" id="{00000000-000E-0000-0100-000040000000}">
            <xm:f>AND(AC11&lt;&gt;0,AD11&lt;&gt;0,Logements!L8&lt;&gt;0,DATE(AD11,9,AC11)-DATE($B$3,9,Logements!L8)&gt;5)</xm:f>
            <x14:dxf>
              <fill>
                <patternFill>
                  <bgColor rgb="FFFFCCCC"/>
                </patternFill>
              </fill>
            </x14:dxf>
          </x14:cfRule>
          <x14:cfRule type="expression" priority="63" id="{00000000-000E-0000-0100-00003F000000}">
            <xm:f>AND(AC11&lt;&gt;0,AD11&lt;&gt;0,Logements!L8&lt;&gt;0,DATE(AD11,9,AC11)-DATE($B$3,9,Logements!L8)&gt;=1,DATE(AD11,9,AC11)-DATE($B$3,9,Logements!L8)&lt;=5)</xm:f>
            <x14:dxf>
              <fill>
                <patternFill>
                  <bgColor rgb="FFFFE0CC"/>
                </patternFill>
              </fill>
            </x14:dxf>
          </x14:cfRule>
          <x14:cfRule type="expression" priority="62" id="{00000000-000E-0000-0100-00003E000000}">
            <xm:f>AND(AC11&lt;&gt;0,AD11&lt;&gt;0,Logements!L8&lt;&gt;0,DATE(AD11,9,AC11)-DATE($B$3,9,Logements!L8)&lt;=0)</xm:f>
            <x14:dxf>
              <fill>
                <patternFill>
                  <bgColor rgb="FFCCFFCC"/>
                </patternFill>
              </fill>
            </x14:dxf>
          </x14:cfRule>
          <xm:sqref>AE11</xm:sqref>
        </x14:conditionalFormatting>
        <x14:conditionalFormatting xmlns:xm="http://schemas.microsoft.com/office/excel/2006/main">
          <x14:cfRule type="expression" priority="99" id="{00000000-000E-0000-0100-000063000000}">
            <xm:f>AND(AC13&lt;&gt;0,AD13&lt;&gt;0,Logements!L9&lt;&gt;0,DATE(AD13,9,AC13)-DATE($B$3,9,Logements!L9)&gt;=1,DATE(AD13,9,AC13)-DATE($B$3,9,Logements!L9)&lt;=5)</xm:f>
            <x14:dxf>
              <fill>
                <patternFill>
                  <bgColor rgb="FFFFE0CC"/>
                </patternFill>
              </fill>
            </x14:dxf>
          </x14:cfRule>
          <x14:cfRule type="expression" priority="100" id="{00000000-000E-0000-0100-000064000000}">
            <xm:f>AND(AC13&lt;&gt;0,AD13&lt;&gt;0,Logements!L9&lt;&gt;0,DATE(AD13,9,AC13)-DATE($B$3,9,Logements!L9)&gt;5)</xm:f>
            <x14:dxf>
              <fill>
                <patternFill>
                  <bgColor rgb="FFFFCCCC"/>
                </patternFill>
              </fill>
            </x14:dxf>
          </x14:cfRule>
          <x14:cfRule type="expression" priority="98" id="{00000000-000E-0000-0100-000062000000}">
            <xm:f>AND(AC13&lt;&gt;0,AD13&lt;&gt;0,Logements!L9&lt;&gt;0,DATE(AD13,9,AC13)-DATE($B$3,9,Logements!L9)&lt;=0)</xm:f>
            <x14:dxf>
              <fill>
                <patternFill>
                  <bgColor rgb="FFCCFFCC"/>
                </patternFill>
              </fill>
            </x14:dxf>
          </x14:cfRule>
          <xm:sqref>AE13</xm:sqref>
        </x14:conditionalFormatting>
        <x14:conditionalFormatting xmlns:xm="http://schemas.microsoft.com/office/excel/2006/main">
          <x14:cfRule type="expression" priority="134" id="{00000000-000E-0000-0100-000086000000}">
            <xm:f>AND(AC15&lt;&gt;0,AD15&lt;&gt;0,Logements!L10&lt;&gt;0,DATE(AD15,9,AC15)-DATE($B$3,9,Logements!L10)&lt;=0)</xm:f>
            <x14:dxf>
              <fill>
                <patternFill>
                  <bgColor rgb="FFCCFFCC"/>
                </patternFill>
              </fill>
            </x14:dxf>
          </x14:cfRule>
          <x14:cfRule type="expression" priority="135" id="{00000000-000E-0000-0100-000087000000}">
            <xm:f>AND(AC15&lt;&gt;0,AD15&lt;&gt;0,Logements!L10&lt;&gt;0,DATE(AD15,9,AC15)-DATE($B$3,9,Logements!L10)&gt;=1,DATE(AD15,9,AC15)-DATE($B$3,9,Logements!L10)&lt;=5)</xm:f>
            <x14:dxf>
              <fill>
                <patternFill>
                  <bgColor rgb="FFFFE0CC"/>
                </patternFill>
              </fill>
            </x14:dxf>
          </x14:cfRule>
          <x14:cfRule type="expression" priority="136" id="{00000000-000E-0000-0100-000088000000}">
            <xm:f>AND(AC15&lt;&gt;0,AD15&lt;&gt;0,Logements!L10&lt;&gt;0,DATE(AD15,9,AC15)-DATE($B$3,9,Logements!L10)&gt;5)</xm:f>
            <x14:dxf>
              <fill>
                <patternFill>
                  <bgColor rgb="FFFFCCCC"/>
                </patternFill>
              </fill>
            </x14:dxf>
          </x14:cfRule>
          <xm:sqref>AE15</xm:sqref>
        </x14:conditionalFormatting>
        <x14:conditionalFormatting xmlns:xm="http://schemas.microsoft.com/office/excel/2006/main">
          <x14:cfRule type="expression" priority="171" id="{00000000-000E-0000-0100-0000AB000000}">
            <xm:f>AND(AC17&lt;&gt;0,AD17&lt;&gt;0,Logements!L11&lt;&gt;0,DATE(AD17,9,AC17)-DATE($B$3,9,Logements!L11)&gt;=1,DATE(AD17,9,AC17)-DATE($B$3,9,Logements!L11)&lt;=5)</xm:f>
            <x14:dxf>
              <fill>
                <patternFill>
                  <bgColor rgb="FFFFE0CC"/>
                </patternFill>
              </fill>
            </x14:dxf>
          </x14:cfRule>
          <x14:cfRule type="expression" priority="170" id="{00000000-000E-0000-0100-0000AA000000}">
            <xm:f>AND(AC17&lt;&gt;0,AD17&lt;&gt;0,Logements!L11&lt;&gt;0,DATE(AD17,9,AC17)-DATE($B$3,9,Logements!L11)&lt;=0)</xm:f>
            <x14:dxf>
              <fill>
                <patternFill>
                  <bgColor rgb="FFCCFFCC"/>
                </patternFill>
              </fill>
            </x14:dxf>
          </x14:cfRule>
          <x14:cfRule type="expression" priority="172" id="{00000000-000E-0000-0100-0000AC000000}">
            <xm:f>AND(AC17&lt;&gt;0,AD17&lt;&gt;0,Logements!L11&lt;&gt;0,DATE(AD17,9,AC17)-DATE($B$3,9,Logements!L11)&gt;5)</xm:f>
            <x14:dxf>
              <fill>
                <patternFill>
                  <bgColor rgb="FFFFCCCC"/>
                </patternFill>
              </fill>
            </x14:dxf>
          </x14:cfRule>
          <xm:sqref>AE17</xm:sqref>
        </x14:conditionalFormatting>
        <x14:conditionalFormatting xmlns:xm="http://schemas.microsoft.com/office/excel/2006/main">
          <x14:cfRule type="expression" priority="30" id="{00000000-000E-0000-0100-00001E000000}">
            <xm:f>AND(AF9&lt;&gt;0,AG9&lt;&gt;0,Logements!L7&lt;&gt;0,DATE(AG9,10,AF9)-DATE($B$3,10,Logements!L7)&gt;=1,DATE(AG9,10,AF9)-DATE($B$3,10,Logements!L7)&lt;=5)</xm:f>
            <x14:dxf>
              <fill>
                <patternFill>
                  <bgColor rgb="FFFFE0CC"/>
                </patternFill>
              </fill>
            </x14:dxf>
          </x14:cfRule>
          <x14:cfRule type="expression" priority="29" id="{00000000-000E-0000-0100-00001D000000}">
            <xm:f>AND(AF9&lt;&gt;0,AG9&lt;&gt;0,Logements!L7&lt;&gt;0,DATE(AG9,10,AF9)-DATE($B$3,10,Logements!L7)&lt;=0)</xm:f>
            <x14:dxf>
              <fill>
                <patternFill>
                  <bgColor rgb="FFCCFFCC"/>
                </patternFill>
              </fill>
            </x14:dxf>
          </x14:cfRule>
          <x14:cfRule type="expression" priority="31" id="{00000000-000E-0000-0100-00001F000000}">
            <xm:f>AND(AF9&lt;&gt;0,AG9&lt;&gt;0,Logements!L7&lt;&gt;0,DATE(AG9,10,AF9)-DATE($B$3,10,Logements!L7)&gt;5)</xm:f>
            <x14:dxf>
              <fill>
                <patternFill>
                  <bgColor rgb="FFFFCCCC"/>
                </patternFill>
              </fill>
            </x14:dxf>
          </x14:cfRule>
          <xm:sqref>AH9</xm:sqref>
        </x14:conditionalFormatting>
        <x14:conditionalFormatting xmlns:xm="http://schemas.microsoft.com/office/excel/2006/main">
          <x14:cfRule type="expression" priority="66" id="{00000000-000E-0000-0100-000042000000}">
            <xm:f>AND(AF11&lt;&gt;0,AG11&lt;&gt;0,Logements!L8&lt;&gt;0,DATE(AG11,10,AF11)-DATE($B$3,10,Logements!L8)&gt;=1,DATE(AG11,10,AF11)-DATE($B$3,10,Logements!L8)&lt;=5)</xm:f>
            <x14:dxf>
              <fill>
                <patternFill>
                  <bgColor rgb="FFFFE0CC"/>
                </patternFill>
              </fill>
            </x14:dxf>
          </x14:cfRule>
          <x14:cfRule type="expression" priority="65" id="{00000000-000E-0000-0100-000041000000}">
            <xm:f>AND(AF11&lt;&gt;0,AG11&lt;&gt;0,Logements!L8&lt;&gt;0,DATE(AG11,10,AF11)-DATE($B$3,10,Logements!L8)&lt;=0)</xm:f>
            <x14:dxf>
              <fill>
                <patternFill>
                  <bgColor rgb="FFCCFFCC"/>
                </patternFill>
              </fill>
            </x14:dxf>
          </x14:cfRule>
          <x14:cfRule type="expression" priority="67" id="{00000000-000E-0000-0100-000043000000}">
            <xm:f>AND(AF11&lt;&gt;0,AG11&lt;&gt;0,Logements!L8&lt;&gt;0,DATE(AG11,10,AF11)-DATE($B$3,10,Logements!L8)&gt;5)</xm:f>
            <x14:dxf>
              <fill>
                <patternFill>
                  <bgColor rgb="FFFFCCCC"/>
                </patternFill>
              </fill>
            </x14:dxf>
          </x14:cfRule>
          <xm:sqref>AH11</xm:sqref>
        </x14:conditionalFormatting>
        <x14:conditionalFormatting xmlns:xm="http://schemas.microsoft.com/office/excel/2006/main">
          <x14:cfRule type="expression" priority="102" id="{00000000-000E-0000-0100-000066000000}">
            <xm:f>AND(AF13&lt;&gt;0,AG13&lt;&gt;0,Logements!L9&lt;&gt;0,DATE(AG13,10,AF13)-DATE($B$3,10,Logements!L9)&gt;=1,DATE(AG13,10,AF13)-DATE($B$3,10,Logements!L9)&lt;=5)</xm:f>
            <x14:dxf>
              <fill>
                <patternFill>
                  <bgColor rgb="FFFFE0CC"/>
                </patternFill>
              </fill>
            </x14:dxf>
          </x14:cfRule>
          <x14:cfRule type="expression" priority="103" id="{00000000-000E-0000-0100-000067000000}">
            <xm:f>AND(AF13&lt;&gt;0,AG13&lt;&gt;0,Logements!L9&lt;&gt;0,DATE(AG13,10,AF13)-DATE($B$3,10,Logements!L9)&gt;5)</xm:f>
            <x14:dxf>
              <fill>
                <patternFill>
                  <bgColor rgb="FFFFCCCC"/>
                </patternFill>
              </fill>
            </x14:dxf>
          </x14:cfRule>
          <x14:cfRule type="expression" priority="101" id="{00000000-000E-0000-0100-000065000000}">
            <xm:f>AND(AF13&lt;&gt;0,AG13&lt;&gt;0,Logements!L9&lt;&gt;0,DATE(AG13,10,AF13)-DATE($B$3,10,Logements!L9)&lt;=0)</xm:f>
            <x14:dxf>
              <fill>
                <patternFill>
                  <bgColor rgb="FFCCFFCC"/>
                </patternFill>
              </fill>
            </x14:dxf>
          </x14:cfRule>
          <xm:sqref>AH13</xm:sqref>
        </x14:conditionalFormatting>
        <x14:conditionalFormatting xmlns:xm="http://schemas.microsoft.com/office/excel/2006/main">
          <x14:cfRule type="expression" priority="139" id="{00000000-000E-0000-0100-00008B000000}">
            <xm:f>AND(AF15&lt;&gt;0,AG15&lt;&gt;0,Logements!L10&lt;&gt;0,DATE(AG15,10,AF15)-DATE($B$3,10,Logements!L10)&gt;5)</xm:f>
            <x14:dxf>
              <fill>
                <patternFill>
                  <bgColor rgb="FFFFCCCC"/>
                </patternFill>
              </fill>
            </x14:dxf>
          </x14:cfRule>
          <x14:cfRule type="expression" priority="138" id="{00000000-000E-0000-0100-00008A000000}">
            <xm:f>AND(AF15&lt;&gt;0,AG15&lt;&gt;0,Logements!L10&lt;&gt;0,DATE(AG15,10,AF15)-DATE($B$3,10,Logements!L10)&gt;=1,DATE(AG15,10,AF15)-DATE($B$3,10,Logements!L10)&lt;=5)</xm:f>
            <x14:dxf>
              <fill>
                <patternFill>
                  <bgColor rgb="FFFFE0CC"/>
                </patternFill>
              </fill>
            </x14:dxf>
          </x14:cfRule>
          <x14:cfRule type="expression" priority="137" id="{00000000-000E-0000-0100-000089000000}">
            <xm:f>AND(AF15&lt;&gt;0,AG15&lt;&gt;0,Logements!L10&lt;&gt;0,DATE(AG15,10,AF15)-DATE($B$3,10,Logements!L10)&lt;=0)</xm:f>
            <x14:dxf>
              <fill>
                <patternFill>
                  <bgColor rgb="FFCCFFCC"/>
                </patternFill>
              </fill>
            </x14:dxf>
          </x14:cfRule>
          <xm:sqref>AH15</xm:sqref>
        </x14:conditionalFormatting>
        <x14:conditionalFormatting xmlns:xm="http://schemas.microsoft.com/office/excel/2006/main">
          <x14:cfRule type="expression" priority="173" id="{00000000-000E-0000-0100-0000AD000000}">
            <xm:f>AND(AF17&lt;&gt;0,AG17&lt;&gt;0,Logements!L11&lt;&gt;0,DATE(AG17,10,AF17)-DATE($B$3,10,Logements!L11)&lt;=0)</xm:f>
            <x14:dxf>
              <fill>
                <patternFill>
                  <bgColor rgb="FFCCFFCC"/>
                </patternFill>
              </fill>
            </x14:dxf>
          </x14:cfRule>
          <x14:cfRule type="expression" priority="174" id="{00000000-000E-0000-0100-0000AE000000}">
            <xm:f>AND(AF17&lt;&gt;0,AG17&lt;&gt;0,Logements!L11&lt;&gt;0,DATE(AG17,10,AF17)-DATE($B$3,10,Logements!L11)&gt;=1,DATE(AG17,10,AF17)-DATE($B$3,10,Logements!L11)&lt;=5)</xm:f>
            <x14:dxf>
              <fill>
                <patternFill>
                  <bgColor rgb="FFFFE0CC"/>
                </patternFill>
              </fill>
            </x14:dxf>
          </x14:cfRule>
          <x14:cfRule type="expression" priority="175" id="{00000000-000E-0000-0100-0000AF000000}">
            <xm:f>AND(AF17&lt;&gt;0,AG17&lt;&gt;0,Logements!L11&lt;&gt;0,DATE(AG17,10,AF17)-DATE($B$3,10,Logements!L11)&gt;5)</xm:f>
            <x14:dxf>
              <fill>
                <patternFill>
                  <bgColor rgb="FFFFCCCC"/>
                </patternFill>
              </fill>
            </x14:dxf>
          </x14:cfRule>
          <xm:sqref>AH17</xm:sqref>
        </x14:conditionalFormatting>
        <x14:conditionalFormatting xmlns:xm="http://schemas.microsoft.com/office/excel/2006/main">
          <x14:cfRule type="expression" priority="34" id="{00000000-000E-0000-0100-000022000000}">
            <xm:f>AND(AI9&lt;&gt;0,AJ9&lt;&gt;0,Logements!L7&lt;&gt;0,DATE(AJ9,11,AI9)-DATE($B$3,11,Logements!L7)&gt;5)</xm:f>
            <x14:dxf>
              <fill>
                <patternFill>
                  <bgColor rgb="FFFFCCCC"/>
                </patternFill>
              </fill>
            </x14:dxf>
          </x14:cfRule>
          <x14:cfRule type="expression" priority="33" id="{00000000-000E-0000-0100-000021000000}">
            <xm:f>AND(AI9&lt;&gt;0,AJ9&lt;&gt;0,Logements!L7&lt;&gt;0,DATE(AJ9,11,AI9)-DATE($B$3,11,Logements!L7)&gt;=1,DATE(AJ9,11,AI9)-DATE($B$3,11,Logements!L7)&lt;=5)</xm:f>
            <x14:dxf>
              <fill>
                <patternFill>
                  <bgColor rgb="FFFFE0CC"/>
                </patternFill>
              </fill>
            </x14:dxf>
          </x14:cfRule>
          <x14:cfRule type="expression" priority="32" id="{00000000-000E-0000-0100-000020000000}">
            <xm:f>AND(AI9&lt;&gt;0,AJ9&lt;&gt;0,Logements!L7&lt;&gt;0,DATE(AJ9,11,AI9)-DATE($B$3,11,Logements!L7)&lt;=0)</xm:f>
            <x14:dxf>
              <fill>
                <patternFill>
                  <bgColor rgb="FFCCFFCC"/>
                </patternFill>
              </fill>
            </x14:dxf>
          </x14:cfRule>
          <xm:sqref>AK9</xm:sqref>
        </x14:conditionalFormatting>
        <x14:conditionalFormatting xmlns:xm="http://schemas.microsoft.com/office/excel/2006/main">
          <x14:cfRule type="expression" priority="70" id="{00000000-000E-0000-0100-000046000000}">
            <xm:f>AND(AI11&lt;&gt;0,AJ11&lt;&gt;0,Logements!L8&lt;&gt;0,DATE(AJ11,11,AI11)-DATE($B$3,11,Logements!L8)&gt;5)</xm:f>
            <x14:dxf>
              <fill>
                <patternFill>
                  <bgColor rgb="FFFFCCCC"/>
                </patternFill>
              </fill>
            </x14:dxf>
          </x14:cfRule>
          <x14:cfRule type="expression" priority="68" id="{00000000-000E-0000-0100-000044000000}">
            <xm:f>AND(AI11&lt;&gt;0,AJ11&lt;&gt;0,Logements!L8&lt;&gt;0,DATE(AJ11,11,AI11)-DATE($B$3,11,Logements!L8)&lt;=0)</xm:f>
            <x14:dxf>
              <fill>
                <patternFill>
                  <bgColor rgb="FFCCFFCC"/>
                </patternFill>
              </fill>
            </x14:dxf>
          </x14:cfRule>
          <x14:cfRule type="expression" priority="69" id="{00000000-000E-0000-0100-000045000000}">
            <xm:f>AND(AI11&lt;&gt;0,AJ11&lt;&gt;0,Logements!L8&lt;&gt;0,DATE(AJ11,11,AI11)-DATE($B$3,11,Logements!L8)&gt;=1,DATE(AJ11,11,AI11)-DATE($B$3,11,Logements!L8)&lt;=5)</xm:f>
            <x14:dxf>
              <fill>
                <patternFill>
                  <bgColor rgb="FFFFE0CC"/>
                </patternFill>
              </fill>
            </x14:dxf>
          </x14:cfRule>
          <xm:sqref>AK11</xm:sqref>
        </x14:conditionalFormatting>
        <x14:conditionalFormatting xmlns:xm="http://schemas.microsoft.com/office/excel/2006/main">
          <x14:cfRule type="expression" priority="104" id="{00000000-000E-0000-0100-000068000000}">
            <xm:f>AND(AI13&lt;&gt;0,AJ13&lt;&gt;0,Logements!L9&lt;&gt;0,DATE(AJ13,11,AI13)-DATE($B$3,11,Logements!L9)&lt;=0)</xm:f>
            <x14:dxf>
              <fill>
                <patternFill>
                  <bgColor rgb="FFCCFFCC"/>
                </patternFill>
              </fill>
            </x14:dxf>
          </x14:cfRule>
          <x14:cfRule type="expression" priority="105" id="{00000000-000E-0000-0100-000069000000}">
            <xm:f>AND(AI13&lt;&gt;0,AJ13&lt;&gt;0,Logements!L9&lt;&gt;0,DATE(AJ13,11,AI13)-DATE($B$3,11,Logements!L9)&gt;=1,DATE(AJ13,11,AI13)-DATE($B$3,11,Logements!L9)&lt;=5)</xm:f>
            <x14:dxf>
              <fill>
                <patternFill>
                  <bgColor rgb="FFFFE0CC"/>
                </patternFill>
              </fill>
            </x14:dxf>
          </x14:cfRule>
          <x14:cfRule type="expression" priority="106" id="{00000000-000E-0000-0100-00006A000000}">
            <xm:f>AND(AI13&lt;&gt;0,AJ13&lt;&gt;0,Logements!L9&lt;&gt;0,DATE(AJ13,11,AI13)-DATE($B$3,11,Logements!L9)&gt;5)</xm:f>
            <x14:dxf>
              <fill>
                <patternFill>
                  <bgColor rgb="FFFFCCCC"/>
                </patternFill>
              </fill>
            </x14:dxf>
          </x14:cfRule>
          <xm:sqref>AK13</xm:sqref>
        </x14:conditionalFormatting>
        <x14:conditionalFormatting xmlns:xm="http://schemas.microsoft.com/office/excel/2006/main">
          <x14:cfRule type="expression" priority="142" id="{00000000-000E-0000-0100-00008E000000}">
            <xm:f>AND(AI15&lt;&gt;0,AJ15&lt;&gt;0,Logements!L10&lt;&gt;0,DATE(AJ15,11,AI15)-DATE($B$3,11,Logements!L10)&gt;5)</xm:f>
            <x14:dxf>
              <fill>
                <patternFill>
                  <bgColor rgb="FFFFCCCC"/>
                </patternFill>
              </fill>
            </x14:dxf>
          </x14:cfRule>
          <x14:cfRule type="expression" priority="141" id="{00000000-000E-0000-0100-00008D000000}">
            <xm:f>AND(AI15&lt;&gt;0,AJ15&lt;&gt;0,Logements!L10&lt;&gt;0,DATE(AJ15,11,AI15)-DATE($B$3,11,Logements!L10)&gt;=1,DATE(AJ15,11,AI15)-DATE($B$3,11,Logements!L10)&lt;=5)</xm:f>
            <x14:dxf>
              <fill>
                <patternFill>
                  <bgColor rgb="FFFFE0CC"/>
                </patternFill>
              </fill>
            </x14:dxf>
          </x14:cfRule>
          <x14:cfRule type="expression" priority="140" id="{00000000-000E-0000-0100-00008C000000}">
            <xm:f>AND(AI15&lt;&gt;0,AJ15&lt;&gt;0,Logements!L10&lt;&gt;0,DATE(AJ15,11,AI15)-DATE($B$3,11,Logements!L10)&lt;=0)</xm:f>
            <x14:dxf>
              <fill>
                <patternFill>
                  <bgColor rgb="FFCCFFCC"/>
                </patternFill>
              </fill>
            </x14:dxf>
          </x14:cfRule>
          <xm:sqref>AK15</xm:sqref>
        </x14:conditionalFormatting>
        <x14:conditionalFormatting xmlns:xm="http://schemas.microsoft.com/office/excel/2006/main">
          <x14:cfRule type="expression" priority="176" id="{00000000-000E-0000-0100-0000B0000000}">
            <xm:f>AND(AI17&lt;&gt;0,AJ17&lt;&gt;0,Logements!L11&lt;&gt;0,DATE(AJ17,11,AI17)-DATE($B$3,11,Logements!L11)&lt;=0)</xm:f>
            <x14:dxf>
              <fill>
                <patternFill>
                  <bgColor rgb="FFCCFFCC"/>
                </patternFill>
              </fill>
            </x14:dxf>
          </x14:cfRule>
          <x14:cfRule type="expression" priority="177" id="{00000000-000E-0000-0100-0000B1000000}">
            <xm:f>AND(AI17&lt;&gt;0,AJ17&lt;&gt;0,Logements!L11&lt;&gt;0,DATE(AJ17,11,AI17)-DATE($B$3,11,Logements!L11)&gt;=1,DATE(AJ17,11,AI17)-DATE($B$3,11,Logements!L11)&lt;=5)</xm:f>
            <x14:dxf>
              <fill>
                <patternFill>
                  <bgColor rgb="FFFFE0CC"/>
                </patternFill>
              </fill>
            </x14:dxf>
          </x14:cfRule>
          <x14:cfRule type="expression" priority="178" id="{00000000-000E-0000-0100-0000B2000000}">
            <xm:f>AND(AI17&lt;&gt;0,AJ17&lt;&gt;0,Logements!L11&lt;&gt;0,DATE(AJ17,11,AI17)-DATE($B$3,11,Logements!L11)&gt;5)</xm:f>
            <x14:dxf>
              <fill>
                <patternFill>
                  <bgColor rgb="FFFFCCCC"/>
                </patternFill>
              </fill>
            </x14:dxf>
          </x14:cfRule>
          <xm:sqref>AK17</xm:sqref>
        </x14:conditionalFormatting>
        <x14:conditionalFormatting xmlns:xm="http://schemas.microsoft.com/office/excel/2006/main">
          <x14:cfRule type="expression" priority="36" id="{00000000-000E-0000-0100-000024000000}">
            <xm:f>AND(AL9&lt;&gt;0,AM9&lt;&gt;0,Logements!L7&lt;&gt;0,DATE(AM9,12,AL9)-DATE($B$3,12,Logements!L7)&gt;=1,DATE(AM9,12,AL9)-DATE($B$3,12,Logements!L7)&lt;=5)</xm:f>
            <x14:dxf>
              <fill>
                <patternFill>
                  <bgColor rgb="FFFFE0CC"/>
                </patternFill>
              </fill>
            </x14:dxf>
          </x14:cfRule>
          <x14:cfRule type="expression" priority="35" id="{00000000-000E-0000-0100-000023000000}">
            <xm:f>AND(AL9&lt;&gt;0,AM9&lt;&gt;0,Logements!L7&lt;&gt;0,DATE(AM9,12,AL9)-DATE($B$3,12,Logements!L7)&lt;=0)</xm:f>
            <x14:dxf>
              <fill>
                <patternFill>
                  <bgColor rgb="FFCCFFCC"/>
                </patternFill>
              </fill>
            </x14:dxf>
          </x14:cfRule>
          <x14:cfRule type="expression" priority="37" id="{00000000-000E-0000-0100-000025000000}">
            <xm:f>AND(AL9&lt;&gt;0,AM9&lt;&gt;0,Logements!L7&lt;&gt;0,DATE(AM9,12,AL9)-DATE($B$3,12,Logements!L7)&gt;5)</xm:f>
            <x14:dxf>
              <fill>
                <patternFill>
                  <bgColor rgb="FFFFCCCC"/>
                </patternFill>
              </fill>
            </x14:dxf>
          </x14:cfRule>
          <xm:sqref>AN9</xm:sqref>
        </x14:conditionalFormatting>
        <x14:conditionalFormatting xmlns:xm="http://schemas.microsoft.com/office/excel/2006/main">
          <x14:cfRule type="expression" priority="72" id="{00000000-000E-0000-0100-000048000000}">
            <xm:f>AND(AL11&lt;&gt;0,AM11&lt;&gt;0,Logements!L8&lt;&gt;0,DATE(AM11,12,AL11)-DATE($B$3,12,Logements!L8)&gt;=1,DATE(AM11,12,AL11)-DATE($B$3,12,Logements!L8)&lt;=5)</xm:f>
            <x14:dxf>
              <fill>
                <patternFill>
                  <bgColor rgb="FFFFE0CC"/>
                </patternFill>
              </fill>
            </x14:dxf>
          </x14:cfRule>
          <x14:cfRule type="expression" priority="71" id="{00000000-000E-0000-0100-000047000000}">
            <xm:f>AND(AL11&lt;&gt;0,AM11&lt;&gt;0,Logements!L8&lt;&gt;0,DATE(AM11,12,AL11)-DATE($B$3,12,Logements!L8)&lt;=0)</xm:f>
            <x14:dxf>
              <fill>
                <patternFill>
                  <bgColor rgb="FFCCFFCC"/>
                </patternFill>
              </fill>
            </x14:dxf>
          </x14:cfRule>
          <x14:cfRule type="expression" priority="73" id="{00000000-000E-0000-0100-000049000000}">
            <xm:f>AND(AL11&lt;&gt;0,AM11&lt;&gt;0,Logements!L8&lt;&gt;0,DATE(AM11,12,AL11)-DATE($B$3,12,Logements!L8)&gt;5)</xm:f>
            <x14:dxf>
              <fill>
                <patternFill>
                  <bgColor rgb="FFFFCCCC"/>
                </patternFill>
              </fill>
            </x14:dxf>
          </x14:cfRule>
          <xm:sqref>AN11</xm:sqref>
        </x14:conditionalFormatting>
        <x14:conditionalFormatting xmlns:xm="http://schemas.microsoft.com/office/excel/2006/main">
          <x14:cfRule type="expression" priority="107" id="{00000000-000E-0000-0100-00006B000000}">
            <xm:f>AND(AL13&lt;&gt;0,AM13&lt;&gt;0,Logements!L9&lt;&gt;0,DATE(AM13,12,AL13)-DATE($B$3,12,Logements!L9)&lt;=0)</xm:f>
            <x14:dxf>
              <fill>
                <patternFill>
                  <bgColor rgb="FFCCFFCC"/>
                </patternFill>
              </fill>
            </x14:dxf>
          </x14:cfRule>
          <x14:cfRule type="expression" priority="109" id="{00000000-000E-0000-0100-00006D000000}">
            <xm:f>AND(AL13&lt;&gt;0,AM13&lt;&gt;0,Logements!L9&lt;&gt;0,DATE(AM13,12,AL13)-DATE($B$3,12,Logements!L9)&gt;5)</xm:f>
            <x14:dxf>
              <fill>
                <patternFill>
                  <bgColor rgb="FFFFCCCC"/>
                </patternFill>
              </fill>
            </x14:dxf>
          </x14:cfRule>
          <x14:cfRule type="expression" priority="108" id="{00000000-000E-0000-0100-00006C000000}">
            <xm:f>AND(AL13&lt;&gt;0,AM13&lt;&gt;0,Logements!L9&lt;&gt;0,DATE(AM13,12,AL13)-DATE($B$3,12,Logements!L9)&gt;=1,DATE(AM13,12,AL13)-DATE($B$3,12,Logements!L9)&lt;=5)</xm:f>
            <x14:dxf>
              <fill>
                <patternFill>
                  <bgColor rgb="FFFFE0CC"/>
                </patternFill>
              </fill>
            </x14:dxf>
          </x14:cfRule>
          <xm:sqref>AN13</xm:sqref>
        </x14:conditionalFormatting>
        <x14:conditionalFormatting xmlns:xm="http://schemas.microsoft.com/office/excel/2006/main">
          <x14:cfRule type="expression" priority="143" id="{00000000-000E-0000-0100-00008F000000}">
            <xm:f>AND(AL15&lt;&gt;0,AM15&lt;&gt;0,Logements!L10&lt;&gt;0,DATE(AM15,12,AL15)-DATE($B$3,12,Logements!L10)&lt;=0)</xm:f>
            <x14:dxf>
              <fill>
                <patternFill>
                  <bgColor rgb="FFCCFFCC"/>
                </patternFill>
              </fill>
            </x14:dxf>
          </x14:cfRule>
          <x14:cfRule type="expression" priority="144" id="{00000000-000E-0000-0100-000090000000}">
            <xm:f>AND(AL15&lt;&gt;0,AM15&lt;&gt;0,Logements!L10&lt;&gt;0,DATE(AM15,12,AL15)-DATE($B$3,12,Logements!L10)&gt;=1,DATE(AM15,12,AL15)-DATE($B$3,12,Logements!L10)&lt;=5)</xm:f>
            <x14:dxf>
              <fill>
                <patternFill>
                  <bgColor rgb="FFFFE0CC"/>
                </patternFill>
              </fill>
            </x14:dxf>
          </x14:cfRule>
          <x14:cfRule type="expression" priority="145" id="{00000000-000E-0000-0100-000091000000}">
            <xm:f>AND(AL15&lt;&gt;0,AM15&lt;&gt;0,Logements!L10&lt;&gt;0,DATE(AM15,12,AL15)-DATE($B$3,12,Logements!L10)&gt;5)</xm:f>
            <x14:dxf>
              <fill>
                <patternFill>
                  <bgColor rgb="FFFFCCCC"/>
                </patternFill>
              </fill>
            </x14:dxf>
          </x14:cfRule>
          <xm:sqref>AN15</xm:sqref>
        </x14:conditionalFormatting>
        <x14:conditionalFormatting xmlns:xm="http://schemas.microsoft.com/office/excel/2006/main">
          <x14:cfRule type="expression" priority="179" id="{00000000-000E-0000-0100-0000B3000000}">
            <xm:f>AND(AL17&lt;&gt;0,AM17&lt;&gt;0,Logements!L11&lt;&gt;0,DATE(AM17,12,AL17)-DATE($B$3,12,Logements!L11)&lt;=0)</xm:f>
            <x14:dxf>
              <fill>
                <patternFill>
                  <bgColor rgb="FFCCFFCC"/>
                </patternFill>
              </fill>
            </x14:dxf>
          </x14:cfRule>
          <x14:cfRule type="expression" priority="180" id="{00000000-000E-0000-0100-0000B4000000}">
            <xm:f>AND(AL17&lt;&gt;0,AM17&lt;&gt;0,Logements!L11&lt;&gt;0,DATE(AM17,12,AL17)-DATE($B$3,12,Logements!L11)&gt;=1,DATE(AM17,12,AL17)-DATE($B$3,12,Logements!L11)&lt;=5)</xm:f>
            <x14:dxf>
              <fill>
                <patternFill>
                  <bgColor rgb="FFFFE0CC"/>
                </patternFill>
              </fill>
            </x14:dxf>
          </x14:cfRule>
          <x14:cfRule type="expression" priority="181" id="{00000000-000E-0000-0100-0000B5000000}">
            <xm:f>AND(AL17&lt;&gt;0,AM17&lt;&gt;0,Logements!L11&lt;&gt;0,DATE(AM17,12,AL17)-DATE($B$3,12,Logements!L11)&gt;5)</xm:f>
            <x14:dxf>
              <fill>
                <patternFill>
                  <bgColor rgb="FFFFCCCC"/>
                </patternFill>
              </fill>
            </x14:dxf>
          </x14:cfRule>
          <xm:sqref>AN17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4"/>
  <sheetViews>
    <sheetView showGridLines="0" zoomScaleNormal="100" workbookViewId="0">
      <selection activeCell="C35" sqref="C35:C36"/>
    </sheetView>
  </sheetViews>
  <sheetFormatPr baseColWidth="10" defaultColWidth="8.7109375" defaultRowHeight="15" x14ac:dyDescent="0.25"/>
  <cols>
    <col min="1" max="2" width="6" customWidth="1"/>
    <col min="3" max="3" width="26" customWidth="1"/>
    <col min="4" max="4" width="20" customWidth="1"/>
    <col min="5" max="5" width="6" customWidth="1"/>
    <col min="6" max="6" width="5.5703125" bestFit="1" customWidth="1"/>
    <col min="7" max="8" width="12.5703125" customWidth="1"/>
    <col min="9" max="9" width="12" customWidth="1"/>
    <col min="10" max="10" width="24" customWidth="1"/>
  </cols>
  <sheetData>
    <row r="1" spans="1:10" ht="30" customHeight="1" x14ac:dyDescent="0.25">
      <c r="A1" s="14" t="s">
        <v>46</v>
      </c>
      <c r="B1" s="14"/>
      <c r="C1" s="14"/>
      <c r="D1" s="14"/>
      <c r="E1" s="14"/>
      <c r="F1" s="14"/>
      <c r="G1" s="14"/>
      <c r="H1" s="14"/>
      <c r="I1" s="14"/>
      <c r="J1" s="14"/>
    </row>
    <row r="2" spans="1:10" ht="18" customHeight="1" x14ac:dyDescent="0.25">
      <c r="A2" s="13" t="s">
        <v>47</v>
      </c>
      <c r="B2" s="13"/>
      <c r="C2" s="13"/>
      <c r="D2" s="13"/>
      <c r="E2" s="13"/>
      <c r="F2" s="13"/>
      <c r="G2" s="13"/>
      <c r="H2" s="13"/>
      <c r="I2" s="13"/>
      <c r="J2" s="13"/>
    </row>
    <row r="4" spans="1:10" ht="15.75" customHeight="1" x14ac:dyDescent="0.25">
      <c r="D4" s="15" t="s">
        <v>12</v>
      </c>
      <c r="E4" s="15" t="s">
        <v>13</v>
      </c>
      <c r="F4" s="15" t="s">
        <v>14</v>
      </c>
    </row>
    <row r="5" spans="1:10" ht="21.75" customHeight="1" x14ac:dyDescent="0.25">
      <c r="A5" s="6" t="s">
        <v>48</v>
      </c>
      <c r="B5" s="6"/>
      <c r="C5" s="6"/>
      <c r="D5" s="23"/>
      <c r="E5" s="23"/>
      <c r="F5" s="24"/>
      <c r="G5" s="43">
        <f>IFERROR(DATE(F5,E5,D5),0)</f>
        <v>0</v>
      </c>
      <c r="H5" s="5" t="s">
        <v>49</v>
      </c>
      <c r="I5" s="5"/>
      <c r="J5" s="5"/>
    </row>
    <row r="7" spans="1:10" ht="18" customHeight="1" x14ac:dyDescent="0.25">
      <c r="A7" s="12" t="s">
        <v>50</v>
      </c>
      <c r="B7" s="12"/>
      <c r="C7" s="12"/>
      <c r="D7" s="12"/>
      <c r="E7" s="12"/>
      <c r="F7" s="12"/>
      <c r="G7" s="12"/>
      <c r="H7" s="12"/>
      <c r="I7" s="12"/>
      <c r="J7" s="12"/>
    </row>
    <row r="8" spans="1:10" ht="21.75" customHeight="1" x14ac:dyDescent="0.25">
      <c r="A8" s="32"/>
      <c r="B8" s="15" t="s">
        <v>3</v>
      </c>
      <c r="C8" s="15" t="s">
        <v>4</v>
      </c>
      <c r="D8" s="32" t="s">
        <v>5</v>
      </c>
      <c r="E8" s="10" t="s">
        <v>51</v>
      </c>
      <c r="F8" s="10"/>
      <c r="G8" s="10"/>
      <c r="H8" s="32" t="s">
        <v>52</v>
      </c>
      <c r="I8" s="32" t="s">
        <v>53</v>
      </c>
      <c r="J8" s="32" t="s">
        <v>54</v>
      </c>
    </row>
    <row r="9" spans="1:10" ht="15.75" customHeight="1" x14ac:dyDescent="0.25">
      <c r="A9" s="19"/>
      <c r="B9" s="19"/>
      <c r="C9" s="19"/>
      <c r="D9" s="19"/>
      <c r="E9" s="17" t="s">
        <v>12</v>
      </c>
      <c r="F9" s="17" t="s">
        <v>13</v>
      </c>
      <c r="G9" s="17" t="s">
        <v>14</v>
      </c>
      <c r="H9" s="19"/>
      <c r="I9" s="19"/>
      <c r="J9" s="19"/>
    </row>
    <row r="10" spans="1:10" ht="19.5" customHeight="1" x14ac:dyDescent="0.25">
      <c r="A10" s="45"/>
      <c r="B10" s="46" t="str">
        <f>IF(Logements!B7&lt;&gt;"",Logements!A7,"")</f>
        <v/>
      </c>
      <c r="C10" s="47" t="str">
        <f>IF(Logements!B7&lt;&gt;"",Logements!B7,"")</f>
        <v/>
      </c>
      <c r="D10" s="47" t="str">
        <f>IF(Logements!B7&lt;&gt;"",Logements!C7,"")</f>
        <v/>
      </c>
      <c r="E10" s="48">
        <f>IF(Logements!I7&gt;0,Logements!I7,0)</f>
        <v>0</v>
      </c>
      <c r="F10" s="48">
        <f>IF(Logements!J7&gt;0,Logements!J7,0)</f>
        <v>0</v>
      </c>
      <c r="G10" s="49">
        <f>IF(Logements!K7&gt;0,Logements!K7,0)</f>
        <v>0</v>
      </c>
      <c r="H10" s="50" t="str">
        <f>IFERROR(IF(G10=0,"—",IF(DATE(F5,E5,D5)=0,"—",DATE(G10,F10,E10)-DATE(F5,E5,D5))),"—")</f>
        <v>—</v>
      </c>
      <c r="I10" s="46" t="str">
        <f>IFERROR(IF(G10=0,"",IF(DATE(F5,E5,D5)=0,"",IF(DATE(G10,F10,E10)-DATE(F5,E5,D5)&lt;0,"Expire",IF(DATE(G10,F10,E10)-DATE(F5,E5,D5)&lt;=30,"Urgent",IF(DATE(G10,F10,E10)-DATE(F5,E5,D5)&lt;=90,"Attention","OK"))))),"—")</f>
        <v/>
      </c>
      <c r="J10" s="51" t="str">
        <f>IFERROR(IF(G10=0,"",IF(DATE(F5,E5,D5)=0,"",IF(DATE(G10,F10,E10)-DATE(F5,E5,D5)&lt;0,"Regulariser le bail",IF(DATE(G10,F10,E10)-DATE(F5,E5,D5)&lt;=30,"Envoyer avis immediatement",IF(DATE(G10,F10,E10)-DATE(F5,E5,D5)&lt;=90,"Preparer avis augmentation","Aucune action urgente"))))),"—")</f>
        <v/>
      </c>
    </row>
    <row r="11" spans="1:10" ht="19.5" customHeight="1" x14ac:dyDescent="0.25">
      <c r="A11" s="52"/>
      <c r="B11" s="53" t="str">
        <f>IF(Logements!B8&lt;&gt;"",Logements!A8,"")</f>
        <v/>
      </c>
      <c r="C11" s="54" t="str">
        <f>IF(Logements!B8&lt;&gt;"",Logements!B8,"")</f>
        <v/>
      </c>
      <c r="D11" s="54" t="str">
        <f>IF(Logements!B8&lt;&gt;"",Logements!C8,"")</f>
        <v/>
      </c>
      <c r="E11" s="48">
        <f>IF(Logements!I8&gt;0,Logements!I8,0)</f>
        <v>0</v>
      </c>
      <c r="F11" s="48">
        <f>IF(Logements!J8&gt;0,Logements!J8,0)</f>
        <v>0</v>
      </c>
      <c r="G11" s="49">
        <f>IF(Logements!K8&gt;0,Logements!K8,0)</f>
        <v>0</v>
      </c>
      <c r="H11" s="55" t="str">
        <f>IFERROR(IF(G11=0,"—",IF(DATE(F5,E5,D5)=0,"—",DATE(G11,F11,E11)-DATE(F5,E5,D5))),"—")</f>
        <v>—</v>
      </c>
      <c r="I11" s="53" t="str">
        <f>IFERROR(IF(G11=0,"",IF(DATE(F5,E5,D5)=0,"",IF(DATE(G11,F11,E11)-DATE(F5,E5,D5)&lt;0,"Expire",IF(DATE(G11,F11,E11)-DATE(F5,E5,D5)&lt;=30,"Urgent",IF(DATE(G11,F11,E11)-DATE(F5,E5,D5)&lt;=90,"Attention","OK"))))),"—")</f>
        <v/>
      </c>
      <c r="J11" s="56" t="str">
        <f>IFERROR(IF(G11=0,"",IF(DATE(F5,E5,D5)=0,"",IF(DATE(G11,F11,E11)-DATE(F5,E5,D5)&lt;0,"Regulariser le bail",IF(DATE(G11,F11,E11)-DATE(F5,E5,D5)&lt;=30,"Envoyer avis immediatement",IF(DATE(G11,F11,E11)-DATE(F5,E5,D5)&lt;=90,"Preparer avis augmentation","Aucune action urgente"))))),"—")</f>
        <v/>
      </c>
    </row>
    <row r="12" spans="1:10" ht="19.5" customHeight="1" x14ac:dyDescent="0.25">
      <c r="A12" s="45"/>
      <c r="B12" s="46" t="str">
        <f>IF(Logements!B9&lt;&gt;"",Logements!A9,"")</f>
        <v/>
      </c>
      <c r="C12" s="47" t="str">
        <f>IF(Logements!B9&lt;&gt;"",Logements!B9,"")</f>
        <v/>
      </c>
      <c r="D12" s="47" t="str">
        <f>IF(Logements!B9&lt;&gt;"",Logements!C9,"")</f>
        <v/>
      </c>
      <c r="E12" s="48">
        <f>IF(Logements!I9&gt;0,Logements!I9,0)</f>
        <v>0</v>
      </c>
      <c r="F12" s="48">
        <f>IF(Logements!J9&gt;0,Logements!J9,0)</f>
        <v>0</v>
      </c>
      <c r="G12" s="49">
        <f>IF(Logements!K9&gt;0,Logements!K9,0)</f>
        <v>0</v>
      </c>
      <c r="H12" s="50" t="str">
        <f>IFERROR(IF(G12=0,"—",IF(DATE(F5,E5,D5)=0,"—",DATE(G12,F12,E12)-DATE(F5,E5,D5))),"—")</f>
        <v>—</v>
      </c>
      <c r="I12" s="46" t="str">
        <f>IFERROR(IF(G12=0,"",IF(DATE(F5,E5,D5)=0,"",IF(DATE(G12,F12,E12)-DATE(F5,E5,D5)&lt;0,"Expire",IF(DATE(G12,F12,E12)-DATE(F5,E5,D5)&lt;=30,"Urgent",IF(DATE(G12,F12,E12)-DATE(F5,E5,D5)&lt;=90,"Attention","OK"))))),"—")</f>
        <v/>
      </c>
      <c r="J12" s="51" t="str">
        <f>IFERROR(IF(G12=0,"",IF(DATE(F5,E5,D5)=0,"",IF(DATE(G12,F12,E12)-DATE(F5,E5,D5)&lt;0,"Regulariser le bail",IF(DATE(G12,F12,E12)-DATE(F5,E5,D5)&lt;=30,"Envoyer avis immediatement",IF(DATE(G12,F12,E12)-DATE(F5,E5,D5)&lt;=90,"Preparer avis augmentation","Aucune action urgente"))))),"—")</f>
        <v/>
      </c>
    </row>
    <row r="13" spans="1:10" ht="19.5" customHeight="1" x14ac:dyDescent="0.25">
      <c r="A13" s="52"/>
      <c r="B13" s="53" t="str">
        <f>IF(Logements!B10&lt;&gt;"",Logements!A10,"")</f>
        <v/>
      </c>
      <c r="C13" s="54" t="str">
        <f>IF(Logements!B10&lt;&gt;"",Logements!B10,"")</f>
        <v/>
      </c>
      <c r="D13" s="54" t="str">
        <f>IF(Logements!B10&lt;&gt;"",Logements!C10,"")</f>
        <v/>
      </c>
      <c r="E13" s="48">
        <f>IF(Logements!I10&gt;0,Logements!I10,0)</f>
        <v>0</v>
      </c>
      <c r="F13" s="48">
        <f>IF(Logements!J10&gt;0,Logements!J10,0)</f>
        <v>0</v>
      </c>
      <c r="G13" s="49">
        <f>IF(Logements!K10&gt;0,Logements!K10,0)</f>
        <v>0</v>
      </c>
      <c r="H13" s="55" t="str">
        <f>IFERROR(IF(G13=0,"—",IF(DATE(F5,E5,D5)=0,"—",DATE(G13,F13,E13)-DATE(F5,E5,D5))),"—")</f>
        <v>—</v>
      </c>
      <c r="I13" s="53" t="str">
        <f>IFERROR(IF(G13=0,"",IF(DATE(F5,E5,D5)=0,"",IF(DATE(G13,F13,E13)-DATE(F5,E5,D5)&lt;0,"Expire",IF(DATE(G13,F13,E13)-DATE(F5,E5,D5)&lt;=30,"Urgent",IF(DATE(G13,F13,E13)-DATE(F5,E5,D5)&lt;=90,"Attention","OK"))))),"—")</f>
        <v/>
      </c>
      <c r="J13" s="56" t="str">
        <f>IFERROR(IF(G13=0,"",IF(DATE(F5,E5,D5)=0,"",IF(DATE(G13,F13,E13)-DATE(F5,E5,D5)&lt;0,"Regulariser le bail",IF(DATE(G13,F13,E13)-DATE(F5,E5,D5)&lt;=30,"Envoyer avis immediatement",IF(DATE(G13,F13,E13)-DATE(F5,E5,D5)&lt;=90,"Preparer avis augmentation","Aucune action urgente"))))),"—")</f>
        <v/>
      </c>
    </row>
    <row r="14" spans="1:10" ht="19.5" customHeight="1" x14ac:dyDescent="0.25">
      <c r="A14" s="45"/>
      <c r="B14" s="46" t="str">
        <f>IF(Logements!B11&lt;&gt;"",Logements!A11,"")</f>
        <v/>
      </c>
      <c r="C14" s="47" t="str">
        <f>IF(Logements!B11&lt;&gt;"",Logements!B11,"")</f>
        <v/>
      </c>
      <c r="D14" s="47" t="str">
        <f>IF(Logements!B11&lt;&gt;"",Logements!C11,"")</f>
        <v/>
      </c>
      <c r="E14" s="48">
        <f>IF(Logements!I11&gt;0,Logements!I11,0)</f>
        <v>0</v>
      </c>
      <c r="F14" s="48">
        <f>IF(Logements!J11&gt;0,Logements!J11,0)</f>
        <v>0</v>
      </c>
      <c r="G14" s="49">
        <f>IF(Logements!K11&gt;0,Logements!K11,0)</f>
        <v>0</v>
      </c>
      <c r="H14" s="50" t="str">
        <f>IFERROR(IF(G14=0,"—",IF(DATE(F5,E5,D5)=0,"—",DATE(G14,F14,E14)-DATE(F5,E5,D5))),"—")</f>
        <v>—</v>
      </c>
      <c r="I14" s="46" t="str">
        <f>IFERROR(IF(G14=0,"",IF(DATE(F5,E5,D5)=0,"",IF(DATE(G14,F14,E14)-DATE(F5,E5,D5)&lt;0,"Expire",IF(DATE(G14,F14,E14)-DATE(F5,E5,D5)&lt;=30,"Urgent",IF(DATE(G14,F14,E14)-DATE(F5,E5,D5)&lt;=90,"Attention","OK"))))),"—")</f>
        <v/>
      </c>
      <c r="J14" s="51" t="str">
        <f>IFERROR(IF(G14=0,"",IF(DATE(F5,E5,D5)=0,"",IF(DATE(G14,F14,E14)-DATE(F5,E5,D5)&lt;0,"Regulariser le bail",IF(DATE(G14,F14,E14)-DATE(F5,E5,D5)&lt;=30,"Envoyer avis immediatement",IF(DATE(G14,F14,E14)-DATE(F5,E5,D5)&lt;=90,"Preparer avis augmentation","Aucune action urgente"))))),"—")</f>
        <v/>
      </c>
    </row>
    <row r="15" spans="1:10" ht="19.5" customHeight="1" x14ac:dyDescent="0.25">
      <c r="A15" s="52"/>
      <c r="B15" s="53" t="str">
        <f>IF(Logements!B12&lt;&gt;"",Logements!A12,"")</f>
        <v/>
      </c>
      <c r="C15" s="54" t="str">
        <f>IF(Logements!B12&lt;&gt;"",Logements!B12,"")</f>
        <v/>
      </c>
      <c r="D15" s="54" t="str">
        <f>IF(Logements!B12&lt;&gt;"",Logements!C12,"")</f>
        <v/>
      </c>
      <c r="E15" s="48">
        <f>IF(Logements!I12&gt;0,Logements!I12,0)</f>
        <v>0</v>
      </c>
      <c r="F15" s="48">
        <f>IF(Logements!J12&gt;0,Logements!J12,0)</f>
        <v>0</v>
      </c>
      <c r="G15" s="49">
        <f>IF(Logements!K12&gt;0,Logements!K12,0)</f>
        <v>0</v>
      </c>
      <c r="H15" s="55" t="str">
        <f>IFERROR(IF(G15=0,"—",IF(DATE(F5,E5,D5)=0,"—",DATE(G15,F15,E15)-DATE(F5,E5,D5))),"—")</f>
        <v>—</v>
      </c>
      <c r="I15" s="53" t="str">
        <f>IFERROR(IF(G15=0,"",IF(DATE(F5,E5,D5)=0,"",IF(DATE(G15,F15,E15)-DATE(F5,E5,D5)&lt;0,"Expire",IF(DATE(G15,F15,E15)-DATE(F5,E5,D5)&lt;=30,"Urgent",IF(DATE(G15,F15,E15)-DATE(F5,E5,D5)&lt;=90,"Attention","OK"))))),"—")</f>
        <v/>
      </c>
      <c r="J15" s="56" t="str">
        <f>IFERROR(IF(G15=0,"",IF(DATE(F5,E5,D5)=0,"",IF(DATE(G15,F15,E15)-DATE(F5,E5,D5)&lt;0,"Regulariser le bail",IF(DATE(G15,F15,E15)-DATE(F5,E5,D5)&lt;=30,"Envoyer avis immediatement",IF(DATE(G15,F15,E15)-DATE(F5,E5,D5)&lt;=90,"Preparer avis augmentation","Aucune action urgente"))))),"—")</f>
        <v/>
      </c>
    </row>
    <row r="16" spans="1:10" ht="19.5" customHeight="1" x14ac:dyDescent="0.25">
      <c r="A16" s="45"/>
      <c r="B16" s="46" t="str">
        <f>IF(Logements!B13&lt;&gt;"",Logements!A13,"")</f>
        <v/>
      </c>
      <c r="C16" s="47" t="str">
        <f>IF(Logements!B13&lt;&gt;"",Logements!B13,"")</f>
        <v/>
      </c>
      <c r="D16" s="47" t="str">
        <f>IF(Logements!B13&lt;&gt;"",Logements!C13,"")</f>
        <v/>
      </c>
      <c r="E16" s="48">
        <f>IF(Logements!I13&gt;0,Logements!I13,0)</f>
        <v>0</v>
      </c>
      <c r="F16" s="48">
        <f>IF(Logements!J13&gt;0,Logements!J13,0)</f>
        <v>0</v>
      </c>
      <c r="G16" s="49">
        <f>IF(Logements!K13&gt;0,Logements!K13,0)</f>
        <v>0</v>
      </c>
      <c r="H16" s="50" t="str">
        <f>IFERROR(IF(G16=0,"—",IF(DATE(F5,E5,D5)=0,"—",DATE(G16,F16,E16)-DATE(F5,E5,D5))),"—")</f>
        <v>—</v>
      </c>
      <c r="I16" s="46" t="str">
        <f>IFERROR(IF(G16=0,"",IF(DATE(F5,E5,D5)=0,"",IF(DATE(G16,F16,E16)-DATE(F5,E5,D5)&lt;0,"Expire",IF(DATE(G16,F16,E16)-DATE(F5,E5,D5)&lt;=30,"Urgent",IF(DATE(G16,F16,E16)-DATE(F5,E5,D5)&lt;=90,"Attention","OK"))))),"—")</f>
        <v/>
      </c>
      <c r="J16" s="51" t="str">
        <f>IFERROR(IF(G16=0,"",IF(DATE(F5,E5,D5)=0,"",IF(DATE(G16,F16,E16)-DATE(F5,E5,D5)&lt;0,"Regulariser le bail",IF(DATE(G16,F16,E16)-DATE(F5,E5,D5)&lt;=30,"Envoyer avis immediatement",IF(DATE(G16,F16,E16)-DATE(F5,E5,D5)&lt;=90,"Preparer avis augmentation","Aucune action urgente"))))),"—")</f>
        <v/>
      </c>
    </row>
    <row r="17" spans="1:10" ht="19.5" customHeight="1" x14ac:dyDescent="0.25">
      <c r="A17" s="52"/>
      <c r="B17" s="53" t="str">
        <f>IF(Logements!B14&lt;&gt;"",Logements!A14,"")</f>
        <v/>
      </c>
      <c r="C17" s="54" t="str">
        <f>IF(Logements!B14&lt;&gt;"",Logements!B14,"")</f>
        <v/>
      </c>
      <c r="D17" s="54" t="str">
        <f>IF(Logements!B14&lt;&gt;"",Logements!C14,"")</f>
        <v/>
      </c>
      <c r="E17" s="48">
        <f>IF(Logements!I14&gt;0,Logements!I14,0)</f>
        <v>0</v>
      </c>
      <c r="F17" s="48">
        <f>IF(Logements!J14&gt;0,Logements!J14,0)</f>
        <v>0</v>
      </c>
      <c r="G17" s="49">
        <f>IF(Logements!K14&gt;0,Logements!K14,0)</f>
        <v>0</v>
      </c>
      <c r="H17" s="55" t="str">
        <f>IFERROR(IF(G17=0,"—",IF(DATE(F5,E5,D5)=0,"—",DATE(G17,F17,E17)-DATE(F5,E5,D5))),"—")</f>
        <v>—</v>
      </c>
      <c r="I17" s="53" t="str">
        <f>IFERROR(IF(G17=0,"",IF(DATE(F5,E5,D5)=0,"",IF(DATE(G17,F17,E17)-DATE(F5,E5,D5)&lt;0,"Expire",IF(DATE(G17,F17,E17)-DATE(F5,E5,D5)&lt;=30,"Urgent",IF(DATE(G17,F17,E17)-DATE(F5,E5,D5)&lt;=90,"Attention","OK"))))),"—")</f>
        <v/>
      </c>
      <c r="J17" s="56" t="str">
        <f>IFERROR(IF(G17=0,"",IF(DATE(F5,E5,D5)=0,"",IF(DATE(G17,F17,E17)-DATE(F5,E5,D5)&lt;0,"Regulariser le bail",IF(DATE(G17,F17,E17)-DATE(F5,E5,D5)&lt;=30,"Envoyer avis immediatement",IF(DATE(G17,F17,E17)-DATE(F5,E5,D5)&lt;=90,"Preparer avis augmentation","Aucune action urgente"))))),"—")</f>
        <v/>
      </c>
    </row>
    <row r="18" spans="1:10" ht="19.5" customHeight="1" x14ac:dyDescent="0.25">
      <c r="A18" s="45"/>
      <c r="B18" s="46" t="str">
        <f>IF(Logements!B15&lt;&gt;"",Logements!A15,"")</f>
        <v/>
      </c>
      <c r="C18" s="47" t="str">
        <f>IF(Logements!B15&lt;&gt;"",Logements!B15,"")</f>
        <v/>
      </c>
      <c r="D18" s="47" t="str">
        <f>IF(Logements!B15&lt;&gt;"",Logements!C15,"")</f>
        <v/>
      </c>
      <c r="E18" s="48">
        <f>IF(Logements!I15&gt;0,Logements!I15,0)</f>
        <v>0</v>
      </c>
      <c r="F18" s="48">
        <f>IF(Logements!J15&gt;0,Logements!J15,0)</f>
        <v>0</v>
      </c>
      <c r="G18" s="49">
        <f>IF(Logements!K15&gt;0,Logements!K15,0)</f>
        <v>0</v>
      </c>
      <c r="H18" s="50" t="str">
        <f>IFERROR(IF(G18=0,"—",IF(DATE(F5,E5,D5)=0,"—",DATE(G18,F18,E18)-DATE(F5,E5,D5))),"—")</f>
        <v>—</v>
      </c>
      <c r="I18" s="46" t="str">
        <f>IFERROR(IF(G18=0,"",IF(DATE(F5,E5,D5)=0,"",IF(DATE(G18,F18,E18)-DATE(F5,E5,D5)&lt;0,"Expire",IF(DATE(G18,F18,E18)-DATE(F5,E5,D5)&lt;=30,"Urgent",IF(DATE(G18,F18,E18)-DATE(F5,E5,D5)&lt;=90,"Attention","OK"))))),"—")</f>
        <v/>
      </c>
      <c r="J18" s="51" t="str">
        <f>IFERROR(IF(G18=0,"",IF(DATE(F5,E5,D5)=0,"",IF(DATE(G18,F18,E18)-DATE(F5,E5,D5)&lt;0,"Regulariser le bail",IF(DATE(G18,F18,E18)-DATE(F5,E5,D5)&lt;=30,"Envoyer avis immediatement",IF(DATE(G18,F18,E18)-DATE(F5,E5,D5)&lt;=90,"Preparer avis augmentation","Aucune action urgente"))))),"—")</f>
        <v/>
      </c>
    </row>
    <row r="19" spans="1:10" ht="19.5" customHeight="1" x14ac:dyDescent="0.25">
      <c r="A19" s="52"/>
      <c r="B19" s="53" t="str">
        <f>IF(Logements!B16&lt;&gt;"",Logements!A16,"")</f>
        <v/>
      </c>
      <c r="C19" s="54" t="str">
        <f>IF(Logements!B16&lt;&gt;"",Logements!B16,"")</f>
        <v/>
      </c>
      <c r="D19" s="54" t="str">
        <f>IF(Logements!B16&lt;&gt;"",Logements!C16,"")</f>
        <v/>
      </c>
      <c r="E19" s="48">
        <f>IF(Logements!I16&gt;0,Logements!I16,0)</f>
        <v>0</v>
      </c>
      <c r="F19" s="48">
        <f>IF(Logements!J16&gt;0,Logements!J16,0)</f>
        <v>0</v>
      </c>
      <c r="G19" s="49">
        <f>IF(Logements!K16&gt;0,Logements!K16,0)</f>
        <v>0</v>
      </c>
      <c r="H19" s="55" t="str">
        <f>IFERROR(IF(G19=0,"—",IF(DATE(F5,E5,D5)=0,"—",DATE(G19,F19,E19)-DATE(F5,E5,D5))),"—")</f>
        <v>—</v>
      </c>
      <c r="I19" s="53" t="str">
        <f>IFERROR(IF(G19=0,"",IF(DATE(F5,E5,D5)=0,"",IF(DATE(G19,F19,E19)-DATE(F5,E5,D5)&lt;0,"Expire",IF(DATE(G19,F19,E19)-DATE(F5,E5,D5)&lt;=30,"Urgent",IF(DATE(G19,F19,E19)-DATE(F5,E5,D5)&lt;=90,"Attention","OK"))))),"—")</f>
        <v/>
      </c>
      <c r="J19" s="56" t="str">
        <f>IFERROR(IF(G19=0,"",IF(DATE(F5,E5,D5)=0,"",IF(DATE(G19,F19,E19)-DATE(F5,E5,D5)&lt;0,"Regulariser le bail",IF(DATE(G19,F19,E19)-DATE(F5,E5,D5)&lt;=30,"Envoyer avis immediatement",IF(DATE(G19,F19,E19)-DATE(F5,E5,D5)&lt;=90,"Preparer avis augmentation","Aucune action urgente"))))),"—")</f>
        <v/>
      </c>
    </row>
    <row r="20" spans="1:10" ht="19.5" customHeight="1" x14ac:dyDescent="0.25">
      <c r="A20" s="45"/>
      <c r="B20" s="46" t="str">
        <f>IF(Logements!B17&lt;&gt;"",Logements!A17,"")</f>
        <v/>
      </c>
      <c r="C20" s="47" t="str">
        <f>IF(Logements!B17&lt;&gt;"",Logements!B17,"")</f>
        <v/>
      </c>
      <c r="D20" s="47" t="str">
        <f>IF(Logements!B17&lt;&gt;"",Logements!C17,"")</f>
        <v/>
      </c>
      <c r="E20" s="48">
        <f>IF(Logements!I17&gt;0,Logements!I17,0)</f>
        <v>0</v>
      </c>
      <c r="F20" s="48">
        <f>IF(Logements!J17&gt;0,Logements!J17,0)</f>
        <v>0</v>
      </c>
      <c r="G20" s="49">
        <f>IF(Logements!K17&gt;0,Logements!K17,0)</f>
        <v>0</v>
      </c>
      <c r="H20" s="50" t="str">
        <f>IFERROR(IF(G20=0,"—",IF(DATE(F5,E5,D5)=0,"—",DATE(G20,F20,E20)-DATE(F5,E5,D5))),"—")</f>
        <v>—</v>
      </c>
      <c r="I20" s="46" t="str">
        <f>IFERROR(IF(G20=0,"",IF(DATE(F5,E5,D5)=0,"",IF(DATE(G20,F20,E20)-DATE(F5,E5,D5)&lt;0,"Expire",IF(DATE(G20,F20,E20)-DATE(F5,E5,D5)&lt;=30,"Urgent",IF(DATE(G20,F20,E20)-DATE(F5,E5,D5)&lt;=90,"Attention","OK"))))),"—")</f>
        <v/>
      </c>
      <c r="J20" s="51" t="str">
        <f>IFERROR(IF(G20=0,"",IF(DATE(F5,E5,D5)=0,"",IF(DATE(G20,F20,E20)-DATE(F5,E5,D5)&lt;0,"Regulariser le bail",IF(DATE(G20,F20,E20)-DATE(F5,E5,D5)&lt;=30,"Envoyer avis immediatement",IF(DATE(G20,F20,E20)-DATE(F5,E5,D5)&lt;=90,"Preparer avis augmentation","Aucune action urgente"))))),"—")</f>
        <v/>
      </c>
    </row>
    <row r="21" spans="1:10" ht="19.5" customHeight="1" x14ac:dyDescent="0.25">
      <c r="A21" s="52"/>
      <c r="B21" s="53" t="str">
        <f>IF(Logements!B18&lt;&gt;"",Logements!A18,"")</f>
        <v/>
      </c>
      <c r="C21" s="54" t="str">
        <f>IF(Logements!B18&lt;&gt;"",Logements!B18,"")</f>
        <v/>
      </c>
      <c r="D21" s="54" t="str">
        <f>IF(Logements!B18&lt;&gt;"",Logements!C18,"")</f>
        <v/>
      </c>
      <c r="E21" s="48">
        <f>IF(Logements!I18&gt;0,Logements!I18,0)</f>
        <v>0</v>
      </c>
      <c r="F21" s="48">
        <f>IF(Logements!J18&gt;0,Logements!J18,0)</f>
        <v>0</v>
      </c>
      <c r="G21" s="49">
        <f>IF(Logements!K18&gt;0,Logements!K18,0)</f>
        <v>0</v>
      </c>
      <c r="H21" s="55" t="str">
        <f>IFERROR(IF(G21=0,"—",IF(DATE(F5,E5,D5)=0,"—",DATE(G21,F21,E21)-DATE(F5,E5,D5))),"—")</f>
        <v>—</v>
      </c>
      <c r="I21" s="53" t="str">
        <f>IFERROR(IF(G21=0,"",IF(DATE(F5,E5,D5)=0,"",IF(DATE(G21,F21,E21)-DATE(F5,E5,D5)&lt;0,"Expire",IF(DATE(G21,F21,E21)-DATE(F5,E5,D5)&lt;=30,"Urgent",IF(DATE(G21,F21,E21)-DATE(F5,E5,D5)&lt;=90,"Attention","OK"))))),"—")</f>
        <v/>
      </c>
      <c r="J21" s="56" t="str">
        <f>IFERROR(IF(G21=0,"",IF(DATE(F5,E5,D5)=0,"",IF(DATE(G21,F21,E21)-DATE(F5,E5,D5)&lt;0,"Regulariser le bail",IF(DATE(G21,F21,E21)-DATE(F5,E5,D5)&lt;=30,"Envoyer avis immediatement",IF(DATE(G21,F21,E21)-DATE(F5,E5,D5)&lt;=90,"Preparer avis augmentation","Aucune action urgente"))))),"—")</f>
        <v/>
      </c>
    </row>
    <row r="24" spans="1:10" ht="43.5" customHeight="1" x14ac:dyDescent="0.25">
      <c r="A24" s="8" t="s">
        <v>55</v>
      </c>
      <c r="B24" s="8"/>
      <c r="C24" s="8"/>
      <c r="D24" s="8"/>
      <c r="E24" s="8"/>
      <c r="F24" s="8"/>
      <c r="G24" s="8"/>
      <c r="H24" s="8"/>
      <c r="I24" s="8"/>
      <c r="J24" s="8"/>
    </row>
  </sheetData>
  <mergeCells count="7">
    <mergeCell ref="E8:G8"/>
    <mergeCell ref="A24:J24"/>
    <mergeCell ref="A1:J1"/>
    <mergeCell ref="A2:J2"/>
    <mergeCell ref="A5:C5"/>
    <mergeCell ref="H5:J5"/>
    <mergeCell ref="A7:J7"/>
  </mergeCells>
  <conditionalFormatting sqref="I10:I21">
    <cfRule type="expression" dxfId="3" priority="2">
      <formula>I10="Urgent"</formula>
    </cfRule>
    <cfRule type="expression" dxfId="2" priority="3">
      <formula>I10="Attention"</formula>
    </cfRule>
    <cfRule type="expression" dxfId="1" priority="4">
      <formula>I10="OK"</formula>
    </cfRule>
    <cfRule type="expression" dxfId="0" priority="5">
      <formula>I10="Expire"</formula>
    </cfRule>
  </conditionalFormatting>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7"/>
  <sheetViews>
    <sheetView showGridLines="0" zoomScaleNormal="100" workbookViewId="0">
      <selection activeCell="G10" sqref="G10"/>
    </sheetView>
  </sheetViews>
  <sheetFormatPr baseColWidth="10" defaultColWidth="8.7109375" defaultRowHeight="15" x14ac:dyDescent="0.25"/>
  <cols>
    <col min="1" max="1" width="44" customWidth="1"/>
    <col min="2" max="3" width="8" customWidth="1"/>
    <col min="4" max="4" width="10" customWidth="1"/>
    <col min="5" max="5" width="36" bestFit="1" customWidth="1"/>
  </cols>
  <sheetData>
    <row r="1" spans="1:5" ht="30" customHeight="1" x14ac:dyDescent="0.25">
      <c r="A1" s="14" t="s">
        <v>56</v>
      </c>
      <c r="B1" s="14"/>
      <c r="C1" s="14"/>
      <c r="D1" s="14"/>
      <c r="E1" s="14"/>
    </row>
    <row r="2" spans="1:5" ht="18" customHeight="1" x14ac:dyDescent="0.25">
      <c r="A2" s="13" t="s">
        <v>57</v>
      </c>
      <c r="B2" s="13"/>
      <c r="C2" s="13"/>
      <c r="D2" s="13"/>
      <c r="E2" s="13"/>
    </row>
    <row r="4" spans="1:5" ht="18" customHeight="1" x14ac:dyDescent="0.25">
      <c r="A4" s="12" t="s">
        <v>58</v>
      </c>
      <c r="B4" s="12"/>
      <c r="C4" s="12"/>
      <c r="D4" s="12"/>
      <c r="E4" s="12"/>
    </row>
    <row r="5" spans="1:5" ht="15" customHeight="1" x14ac:dyDescent="0.25">
      <c r="A5" s="57" t="s">
        <v>59</v>
      </c>
      <c r="B5" s="4"/>
      <c r="C5" s="4"/>
      <c r="D5" s="4"/>
      <c r="E5" s="4"/>
    </row>
    <row r="6" spans="1:5" ht="15" customHeight="1" x14ac:dyDescent="0.25">
      <c r="A6" s="57" t="s">
        <v>60</v>
      </c>
      <c r="B6" s="4"/>
      <c r="C6" s="4"/>
      <c r="D6" s="4"/>
      <c r="E6" s="4"/>
    </row>
    <row r="7" spans="1:5" ht="15.75" customHeight="1" x14ac:dyDescent="0.25">
      <c r="B7" s="15" t="s">
        <v>12</v>
      </c>
      <c r="C7" s="15" t="s">
        <v>13</v>
      </c>
      <c r="D7" s="15" t="s">
        <v>14</v>
      </c>
    </row>
    <row r="8" spans="1:5" ht="15" customHeight="1" x14ac:dyDescent="0.25">
      <c r="A8" s="57" t="s">
        <v>61</v>
      </c>
      <c r="B8" s="23"/>
      <c r="C8" s="23"/>
      <c r="D8" s="24"/>
      <c r="E8" s="44" t="s">
        <v>62</v>
      </c>
    </row>
    <row r="9" spans="1:5" ht="15" customHeight="1" x14ac:dyDescent="0.25">
      <c r="A9" s="57" t="s">
        <v>63</v>
      </c>
      <c r="B9" s="23"/>
      <c r="C9" s="23"/>
      <c r="D9" s="24"/>
      <c r="E9" s="44" t="s">
        <v>64</v>
      </c>
    </row>
    <row r="10" spans="1:5" ht="15" customHeight="1" x14ac:dyDescent="0.25">
      <c r="A10" s="45" t="s">
        <v>65</v>
      </c>
      <c r="B10" s="3" t="str">
        <f>IF(AND(D8&gt;0,D9&gt;0),DATE(D9,C9,B9)-DATE(D8,C8,B8),"-")</f>
        <v>-</v>
      </c>
      <c r="C10" s="3"/>
      <c r="D10" s="3"/>
      <c r="E10" s="44" t="s">
        <v>66</v>
      </c>
    </row>
    <row r="11" spans="1:5" ht="15" customHeight="1" x14ac:dyDescent="0.25">
      <c r="A11" s="57" t="s">
        <v>67</v>
      </c>
      <c r="B11" s="2" t="str">
        <f>IFERROR(IF(NOT(AND(D8&gt;0,D9&gt;0)),"-",IF(DATE(D9,C9,B9)-DATE(D8,C8,B8)&gt;=365,"12 mois ou plus",IF(DATE(D9,C9,B9)-DATE(D8,C8,B8)&gt;=182,"6 a 12 mois",IF(DATE(D9,C9,B9)-DATE(D8,C8,B8)&gt;=90,"Moins de 6 mois","Mois a mois"))))," ")</f>
        <v>-</v>
      </c>
      <c r="C11" s="2"/>
      <c r="D11" s="2"/>
    </row>
    <row r="13" spans="1:5" ht="18" customHeight="1" x14ac:dyDescent="0.25">
      <c r="A13" s="12" t="s">
        <v>68</v>
      </c>
      <c r="B13" s="12"/>
      <c r="C13" s="12"/>
      <c r="D13" s="12"/>
      <c r="E13" s="12"/>
    </row>
    <row r="14" spans="1:5" ht="19.5" customHeight="1" x14ac:dyDescent="0.25">
      <c r="A14" s="45" t="s">
        <v>69</v>
      </c>
      <c r="B14" s="1" t="str">
        <f>IFERROR(IF(NOT(AND(D8&gt;0,D9&gt;0)),"",IF(DATE(D9,C9,B9)-DATE(D8,C8,B8)&gt;=365,DATE(D9,C9,B9)-180,DATE(D9,C9,B9)-60)),"")</f>
        <v/>
      </c>
      <c r="C14" s="1"/>
      <c r="D14" s="1"/>
      <c r="E14" s="44" t="s">
        <v>70</v>
      </c>
    </row>
    <row r="15" spans="1:5" ht="19.5" customHeight="1" x14ac:dyDescent="0.25">
      <c r="A15" s="52" t="s">
        <v>71</v>
      </c>
      <c r="B15" s="58" t="str">
        <f>IFERROR(IF(NOT(AND(D8&gt;0,D9&gt;0)),"",IF(DATE(D9,C9,B9)-DATE(D8,C8,B8)&gt;=365,DATE(D9,C9,B9)-90,DATE(D9,C9,B9)-30)),"")</f>
        <v/>
      </c>
      <c r="C15" s="58"/>
      <c r="D15" s="58"/>
      <c r="E15" s="44" t="s">
        <v>72</v>
      </c>
    </row>
    <row r="16" spans="1:5" ht="19.5" customHeight="1" x14ac:dyDescent="0.25">
      <c r="A16" s="45" t="s">
        <v>73</v>
      </c>
      <c r="B16" s="1" t="str">
        <f ca="1">IFERROR(IF(NOT(AND(D8&gt;0,D9&gt;0)),"",TODAY()+30),"")</f>
        <v/>
      </c>
      <c r="C16" s="1"/>
      <c r="D16" s="1"/>
      <c r="E16" s="44" t="s">
        <v>74</v>
      </c>
    </row>
    <row r="18" spans="1:5" ht="18" customHeight="1" x14ac:dyDescent="0.25">
      <c r="A18" s="12" t="s">
        <v>75</v>
      </c>
      <c r="B18" s="12"/>
      <c r="C18" s="12"/>
      <c r="D18" s="12"/>
      <c r="E18" s="12"/>
    </row>
    <row r="19" spans="1:5" ht="19.5" customHeight="1" x14ac:dyDescent="0.25">
      <c r="A19" s="45" t="s">
        <v>76</v>
      </c>
      <c r="B19" s="1" t="str">
        <f>IFERROR(IF(NOT(AND(D8&gt;0,D9&gt;0)),"",IF(DATE(D9,C9,B9)-DATE(D8,C8,B8)&gt;=365,DATE(D9,C9,B9)-180,IF(DATE(D9,C9,B9)-DATE(D8,C8,B8)&gt;=182,DATE(D9,C9,B9)-120,DATE(D9,C9,B9)-30))),"")</f>
        <v/>
      </c>
      <c r="C19" s="1"/>
      <c r="D19" s="1"/>
      <c r="E19" s="44" t="s">
        <v>77</v>
      </c>
    </row>
    <row r="20" spans="1:5" ht="19.5" customHeight="1" x14ac:dyDescent="0.25">
      <c r="A20" s="52" t="s">
        <v>78</v>
      </c>
      <c r="B20" s="58" t="str">
        <f>IFERROR(IF(NOT(AND(D8&gt;0,D9&gt;0)),"",IF(DATE(D9,C9,B9)-DATE(D8,C8,B8)&gt;=365,DATE(D9,C9,B9)-60,DATE(D9,C9,B9)-30)),"")</f>
        <v/>
      </c>
      <c r="C20" s="58"/>
      <c r="D20" s="58"/>
      <c r="E20" s="44" t="s">
        <v>79</v>
      </c>
    </row>
    <row r="21" spans="1:5" ht="19.5" customHeight="1" x14ac:dyDescent="0.25">
      <c r="A21" s="45" t="s">
        <v>80</v>
      </c>
      <c r="B21" s="1" t="str">
        <f>IFERROR(IF(NOT(AND(D8&gt;0,D9&gt;0)),"",DATE(D9,C9,B9)+1),"")</f>
        <v/>
      </c>
      <c r="C21" s="1"/>
      <c r="D21" s="1"/>
      <c r="E21" s="44" t="s">
        <v>81</v>
      </c>
    </row>
    <row r="23" spans="1:5" ht="18" customHeight="1" x14ac:dyDescent="0.25">
      <c r="A23" s="12" t="s">
        <v>82</v>
      </c>
      <c r="B23" s="12"/>
      <c r="C23" s="12"/>
      <c r="D23" s="12"/>
      <c r="E23" s="12"/>
    </row>
    <row r="24" spans="1:5" ht="19.5" customHeight="1" x14ac:dyDescent="0.25">
      <c r="A24" s="45" t="s">
        <v>83</v>
      </c>
      <c r="B24" s="1" t="str">
        <f>IFERROR(IF(NOT(AND(D8&gt;0,D9&gt;0)),"",IF(DATE(D9,C9,B9)-DATE(D8,C8,B8)&gt;=365,DATE(D9,C9,B9)-180,"")),"")</f>
        <v/>
      </c>
      <c r="C24" s="1"/>
      <c r="D24" s="1"/>
      <c r="E24" s="44" t="s">
        <v>84</v>
      </c>
    </row>
    <row r="25" spans="1:5" ht="19.5" customHeight="1" x14ac:dyDescent="0.25">
      <c r="A25" s="52" t="s">
        <v>73</v>
      </c>
      <c r="B25" s="58" t="str">
        <f ca="1">IFERROR(IF(NOT(AND(D8&gt;0,D9&gt;0)),"",TODAY()+30),"")</f>
        <v/>
      </c>
      <c r="C25" s="58"/>
      <c r="D25" s="58"/>
      <c r="E25" s="44" t="s">
        <v>85</v>
      </c>
    </row>
    <row r="27" spans="1:5" ht="43.5" customHeight="1" x14ac:dyDescent="0.25">
      <c r="A27" s="8" t="s">
        <v>86</v>
      </c>
      <c r="B27" s="8"/>
      <c r="C27" s="8"/>
      <c r="D27" s="8"/>
      <c r="E27" s="8"/>
    </row>
  </sheetData>
  <mergeCells count="19">
    <mergeCell ref="A23:E23"/>
    <mergeCell ref="B24:D24"/>
    <mergeCell ref="B25:D25"/>
    <mergeCell ref="A27:E27"/>
    <mergeCell ref="B16:D16"/>
    <mergeCell ref="A18:E18"/>
    <mergeCell ref="B19:D19"/>
    <mergeCell ref="B20:D20"/>
    <mergeCell ref="B21:D21"/>
    <mergeCell ref="B10:D10"/>
    <mergeCell ref="B11:D11"/>
    <mergeCell ref="A13:E13"/>
    <mergeCell ref="B14:D14"/>
    <mergeCell ref="B15:D15"/>
    <mergeCell ref="A1:E1"/>
    <mergeCell ref="A2:E2"/>
    <mergeCell ref="A4:E4"/>
    <mergeCell ref="B5:E5"/>
    <mergeCell ref="B6:E6"/>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Logements</vt:lpstr>
      <vt:lpstr>Suivi mensuel</vt:lpstr>
      <vt:lpstr>Alertes baux</vt:lpstr>
      <vt:lpstr>Dates et delais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Mathias LeBrun</cp:lastModifiedBy>
  <cp:revision>0</cp:revision>
  <dcterms:created xsi:type="dcterms:W3CDTF">2026-06-25T11:26:37Z</dcterms:created>
  <dcterms:modified xsi:type="dcterms:W3CDTF">2026-06-25T18:50:01Z</dcterms:modified>
  <dc:language>en-US</dc:language>
</cp:coreProperties>
</file>